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kanwa\Documents\Canada\Study\Coast Mountain College - British Columbia\Courses\All Semesters\Semester 3\MGMT - 201 Entrepreneurship\Assignments\Assignment 06\Final\Final\"/>
    </mc:Choice>
  </mc:AlternateContent>
  <xr:revisionPtr revIDLastSave="0" documentId="13_ncr:1_{496DE4ED-9C21-4896-8EB4-EC56A2C393D1}" xr6:coauthVersionLast="47" xr6:coauthVersionMax="47" xr10:uidLastSave="{00000000-0000-0000-0000-000000000000}"/>
  <bookViews>
    <workbookView xWindow="-108" yWindow="-108" windowWidth="23256" windowHeight="12456" xr2:uid="{B44B3249-ADCF-CB44-8C1E-181EBA6D7EDD}"/>
  </bookViews>
  <sheets>
    <sheet name="Start Up Costs " sheetId="10" r:id="rId1"/>
    <sheet name="Income Statement Year 1 " sheetId="1" r:id="rId2"/>
    <sheet name="Income Statement Year 2" sheetId="11" r:id="rId3"/>
    <sheet name="Income Statement Year 3" sheetId="12" r:id="rId4"/>
    <sheet name="Cash Flow Year 1, 2 and 3" sheetId="26" r:id="rId5"/>
    <sheet name="Balance Sheet" sheetId="2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2" l="1"/>
  <c r="H48" i="26"/>
  <c r="D10" i="26"/>
  <c r="D42" i="26" s="1"/>
  <c r="D44" i="26" s="1"/>
  <c r="E2" i="26" s="1"/>
  <c r="E44" i="26" s="1"/>
  <c r="F2" i="26" s="1"/>
  <c r="F44" i="26" s="1"/>
  <c r="G2" i="26" s="1"/>
  <c r="G44" i="26" s="1"/>
  <c r="H2" i="26" s="1"/>
  <c r="H44" i="26" s="1"/>
  <c r="I2" i="26" s="1"/>
  <c r="I44" i="26" s="1"/>
  <c r="J2" i="26" s="1"/>
  <c r="J44" i="26" s="1"/>
  <c r="K2" i="26" s="1"/>
  <c r="K44" i="26" s="1"/>
  <c r="L2" i="26" s="1"/>
  <c r="AI48" i="26"/>
  <c r="AH48" i="26"/>
  <c r="AG48" i="26"/>
  <c r="AF48" i="26"/>
  <c r="AE48" i="26"/>
  <c r="AD48" i="26"/>
  <c r="AC48" i="26"/>
  <c r="AB48" i="26"/>
  <c r="W48" i="26"/>
  <c r="V48" i="26"/>
  <c r="U48" i="26"/>
  <c r="T48" i="26"/>
  <c r="S48" i="26"/>
  <c r="R48" i="26"/>
  <c r="Q48" i="26"/>
  <c r="P48" i="26"/>
  <c r="K48" i="26"/>
  <c r="J48" i="26"/>
  <c r="I48" i="26"/>
  <c r="AM40" i="26"/>
  <c r="AL40" i="26"/>
  <c r="AK40" i="26"/>
  <c r="AJ40" i="26"/>
  <c r="AI40" i="26"/>
  <c r="AH40" i="26"/>
  <c r="AG40" i="26"/>
  <c r="AF40" i="26"/>
  <c r="AE40"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E40" i="26"/>
  <c r="D40"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AM10" i="26"/>
  <c r="AM48" i="26" s="1"/>
  <c r="AL10" i="26"/>
  <c r="AL42" i="26" s="1"/>
  <c r="AK10" i="26"/>
  <c r="AK48" i="26" s="1"/>
  <c r="AJ10" i="26"/>
  <c r="AJ48" i="26" s="1"/>
  <c r="AI10" i="26"/>
  <c r="AI42" i="26" s="1"/>
  <c r="AH10" i="26"/>
  <c r="AH42" i="26" s="1"/>
  <c r="AG10" i="26"/>
  <c r="AG42" i="26" s="1"/>
  <c r="AF10" i="26"/>
  <c r="AF42" i="26" s="1"/>
  <c r="AE10" i="26"/>
  <c r="AE42" i="26" s="1"/>
  <c r="AD10" i="26"/>
  <c r="AD42" i="26" s="1"/>
  <c r="AC10" i="26"/>
  <c r="AC42" i="26" s="1"/>
  <c r="AB10" i="26"/>
  <c r="AB42" i="26" s="1"/>
  <c r="AA10" i="26"/>
  <c r="AA48" i="26" s="1"/>
  <c r="Z10" i="26"/>
  <c r="Z48" i="26" s="1"/>
  <c r="Y10" i="26"/>
  <c r="Y48" i="26" s="1"/>
  <c r="X10" i="26"/>
  <c r="X48" i="26" s="1"/>
  <c r="W10" i="26"/>
  <c r="W42" i="26" s="1"/>
  <c r="V10" i="26"/>
  <c r="V42" i="26" s="1"/>
  <c r="U10" i="26"/>
  <c r="U42" i="26" s="1"/>
  <c r="T10" i="26"/>
  <c r="T42" i="26" s="1"/>
  <c r="S10" i="26"/>
  <c r="S42" i="26" s="1"/>
  <c r="R10" i="26"/>
  <c r="R42" i="26" s="1"/>
  <c r="Q10" i="26"/>
  <c r="Q42" i="26" s="1"/>
  <c r="P10" i="26"/>
  <c r="P42" i="26" s="1"/>
  <c r="O10" i="26"/>
  <c r="O48" i="26" s="1"/>
  <c r="N10" i="26"/>
  <c r="N42" i="26" s="1"/>
  <c r="M10" i="26"/>
  <c r="M48" i="26" s="1"/>
  <c r="L10" i="26"/>
  <c r="L48" i="26" s="1"/>
  <c r="K10" i="26"/>
  <c r="K42" i="26" s="1"/>
  <c r="J10" i="26"/>
  <c r="J42" i="26" s="1"/>
  <c r="I10" i="26"/>
  <c r="I42" i="26" s="1"/>
  <c r="H10" i="26"/>
  <c r="H42" i="26" s="1"/>
  <c r="G10" i="26"/>
  <c r="G42" i="26" s="1"/>
  <c r="F10" i="26"/>
  <c r="F42" i="26" s="1"/>
  <c r="E10" i="26"/>
  <c r="E42" i="26" s="1"/>
  <c r="L44" i="26" l="1"/>
  <c r="M2" i="26" s="1"/>
  <c r="M44" i="26" s="1"/>
  <c r="N2" i="26" s="1"/>
  <c r="N44" i="26" s="1"/>
  <c r="O2" i="26" s="1"/>
  <c r="L42" i="26"/>
  <c r="AJ42" i="26"/>
  <c r="M42" i="26"/>
  <c r="AK42" i="26"/>
  <c r="Z42" i="26"/>
  <c r="O42" i="26"/>
  <c r="AM42" i="26"/>
  <c r="N48" i="26"/>
  <c r="AL48" i="26"/>
  <c r="X42" i="26"/>
  <c r="Y42" i="26"/>
  <c r="AA42" i="26"/>
  <c r="O44" i="26" l="1"/>
  <c r="P2" i="26" s="1"/>
  <c r="P44" i="26" s="1"/>
  <c r="Q2" i="26" s="1"/>
  <c r="Q44" i="26" s="1"/>
  <c r="R2" i="26" s="1"/>
  <c r="R44" i="26" s="1"/>
  <c r="S2" i="26" s="1"/>
  <c r="S44" i="26" s="1"/>
  <c r="T2" i="26" s="1"/>
  <c r="T44" i="26" s="1"/>
  <c r="U2" i="26" s="1"/>
  <c r="U44" i="26" s="1"/>
  <c r="V2" i="26" s="1"/>
  <c r="V44" i="26" s="1"/>
  <c r="W2" i="26" s="1"/>
  <c r="W44" i="26" s="1"/>
  <c r="X2" i="26" s="1"/>
  <c r="X44" i="26" s="1"/>
  <c r="Y2" i="26" s="1"/>
  <c r="Y44" i="26" s="1"/>
  <c r="Z2" i="26" s="1"/>
  <c r="Z44" i="26" s="1"/>
  <c r="AA2" i="26" s="1"/>
  <c r="AA44" i="26" s="1"/>
  <c r="AB2" i="26" s="1"/>
  <c r="AB44" i="26" s="1"/>
  <c r="AC2" i="26" s="1"/>
  <c r="AC44" i="26" s="1"/>
  <c r="AD2" i="26" s="1"/>
  <c r="AD44" i="26" s="1"/>
  <c r="AE2" i="26" s="1"/>
  <c r="AE44" i="26" s="1"/>
  <c r="AF2" i="26" s="1"/>
  <c r="AF44" i="26" s="1"/>
  <c r="AG2" i="26" s="1"/>
  <c r="AG44" i="26" s="1"/>
  <c r="AH2" i="26" s="1"/>
  <c r="AH44" i="26" s="1"/>
  <c r="AI2" i="26" s="1"/>
  <c r="AI44" i="26" s="1"/>
  <c r="AJ2" i="26" s="1"/>
  <c r="AJ44" i="26" s="1"/>
  <c r="AK2" i="26" s="1"/>
  <c r="AK44" i="26" s="1"/>
  <c r="AL2" i="26" s="1"/>
  <c r="AL44" i="26" s="1"/>
  <c r="AM2" i="26" s="1"/>
  <c r="AM44" i="26" s="1"/>
  <c r="E44" i="22" l="1"/>
  <c r="D44" i="22"/>
  <c r="E45" i="22" s="1"/>
  <c r="C44" i="22"/>
  <c r="C45" i="22" s="1"/>
  <c r="E39" i="22"/>
  <c r="D39" i="22"/>
  <c r="C39" i="22"/>
  <c r="E35" i="22"/>
  <c r="D35" i="22"/>
  <c r="C35" i="22"/>
  <c r="E23" i="22"/>
  <c r="D23" i="22"/>
  <c r="E24" i="22" s="1"/>
  <c r="E47" i="22" s="1"/>
  <c r="C23" i="22"/>
  <c r="C24" i="22" s="1"/>
  <c r="C47" i="22" s="1"/>
  <c r="E19" i="22"/>
  <c r="D19" i="22"/>
  <c r="C19" i="22"/>
  <c r="D12" i="22"/>
  <c r="C12" i="22"/>
  <c r="D24" i="22" l="1"/>
  <c r="D45" i="22"/>
  <c r="D47" i="22" l="1"/>
  <c r="Q5" i="12" l="1"/>
  <c r="M18" i="12"/>
  <c r="L18" i="12"/>
  <c r="K18" i="12"/>
  <c r="J18" i="12"/>
  <c r="I18" i="12"/>
  <c r="H18" i="12"/>
  <c r="G18" i="12"/>
  <c r="F18" i="12"/>
  <c r="E18" i="12"/>
  <c r="D18" i="12"/>
  <c r="C18" i="12"/>
  <c r="B18" i="12"/>
  <c r="N17" i="12"/>
  <c r="N13" i="12"/>
  <c r="N12" i="12"/>
  <c r="M9" i="12"/>
  <c r="L9" i="12"/>
  <c r="K9" i="12"/>
  <c r="J9" i="12"/>
  <c r="I9" i="12"/>
  <c r="H9" i="12"/>
  <c r="G9" i="12"/>
  <c r="F9" i="12"/>
  <c r="E9" i="12"/>
  <c r="D9" i="12"/>
  <c r="C9" i="12"/>
  <c r="B9" i="12"/>
  <c r="R8" i="12"/>
  <c r="Q8" i="12"/>
  <c r="R7" i="12"/>
  <c r="Q7" i="12"/>
  <c r="S7" i="12" s="1"/>
  <c r="R6" i="12"/>
  <c r="Q6" i="12"/>
  <c r="S6" i="12" s="1"/>
  <c r="R5" i="12"/>
  <c r="N4" i="12"/>
  <c r="N9" i="12" s="1"/>
  <c r="N13" i="1"/>
  <c r="N13" i="11"/>
  <c r="D9" i="11"/>
  <c r="R8" i="11"/>
  <c r="S8" i="11" s="1"/>
  <c r="R7" i="11"/>
  <c r="R6" i="11"/>
  <c r="R5" i="11"/>
  <c r="Q8" i="11"/>
  <c r="Q7" i="11"/>
  <c r="Q6" i="11"/>
  <c r="S6" i="11" s="1"/>
  <c r="Q5" i="11"/>
  <c r="S5" i="11" s="1"/>
  <c r="M18" i="11"/>
  <c r="L18" i="11"/>
  <c r="K18" i="11"/>
  <c r="J18" i="11"/>
  <c r="I18" i="11"/>
  <c r="H18" i="11"/>
  <c r="G18" i="11"/>
  <c r="F18" i="11"/>
  <c r="E18" i="11"/>
  <c r="D18" i="11"/>
  <c r="C18" i="11"/>
  <c r="B18" i="11"/>
  <c r="N17" i="11"/>
  <c r="N12" i="11"/>
  <c r="K9" i="11"/>
  <c r="G9" i="11"/>
  <c r="G20" i="11" s="1"/>
  <c r="C9" i="11"/>
  <c r="M9" i="11"/>
  <c r="L9" i="11"/>
  <c r="L20" i="11" s="1"/>
  <c r="J9" i="11"/>
  <c r="I9" i="11"/>
  <c r="H9" i="11"/>
  <c r="F9" i="11"/>
  <c r="F20" i="11" s="1"/>
  <c r="F21" i="11" s="1"/>
  <c r="F22" i="11" s="1"/>
  <c r="E9" i="11"/>
  <c r="E20" i="11" s="1"/>
  <c r="E21" i="11" s="1"/>
  <c r="E22" i="11" s="1"/>
  <c r="B9" i="11"/>
  <c r="S7" i="1"/>
  <c r="S8" i="1"/>
  <c r="R8" i="1"/>
  <c r="R7" i="1"/>
  <c r="R6" i="1"/>
  <c r="R5" i="1"/>
  <c r="M4" i="1"/>
  <c r="L4" i="1"/>
  <c r="L9" i="1" s="1"/>
  <c r="K4" i="1"/>
  <c r="K9" i="1" s="1"/>
  <c r="K20" i="1" s="1"/>
  <c r="Q8" i="1"/>
  <c r="Q7" i="1"/>
  <c r="Q6" i="1"/>
  <c r="S6" i="1" s="1"/>
  <c r="Q5" i="1"/>
  <c r="S5" i="1" s="1"/>
  <c r="J4" i="1"/>
  <c r="J9" i="1" s="1"/>
  <c r="I4" i="1"/>
  <c r="I9" i="1" s="1"/>
  <c r="H4" i="1"/>
  <c r="H9" i="1" s="1"/>
  <c r="H20" i="1" s="1"/>
  <c r="G4" i="1"/>
  <c r="G9" i="1" s="1"/>
  <c r="G20" i="1" s="1"/>
  <c r="F4" i="1"/>
  <c r="F9" i="1" s="1"/>
  <c r="E4" i="1"/>
  <c r="E9" i="1" s="1"/>
  <c r="D4" i="1"/>
  <c r="D9" i="1" s="1"/>
  <c r="C4" i="1"/>
  <c r="C9" i="1" s="1"/>
  <c r="B4" i="1"/>
  <c r="C18" i="1"/>
  <c r="D18" i="1"/>
  <c r="E18" i="1"/>
  <c r="E20" i="1" s="1"/>
  <c r="E21" i="1" s="1"/>
  <c r="E22" i="1" s="1"/>
  <c r="F18" i="1"/>
  <c r="G18" i="1"/>
  <c r="H18" i="1"/>
  <c r="I18" i="1"/>
  <c r="I20" i="1" s="1"/>
  <c r="I21" i="1" s="1"/>
  <c r="I22" i="1" s="1"/>
  <c r="J18" i="1"/>
  <c r="K18" i="1"/>
  <c r="L18" i="1"/>
  <c r="M18" i="1"/>
  <c r="B18" i="1"/>
  <c r="N17" i="1"/>
  <c r="N12" i="1"/>
  <c r="M9" i="1"/>
  <c r="M20" i="1" s="1"/>
  <c r="M21" i="1" s="1"/>
  <c r="M22" i="1" s="1"/>
  <c r="B20" i="10"/>
  <c r="B24" i="10"/>
  <c r="B7" i="10"/>
  <c r="B16" i="10"/>
  <c r="C20" i="1" l="1"/>
  <c r="L20" i="1"/>
  <c r="G21" i="1"/>
  <c r="G22" i="1" s="1"/>
  <c r="K21" i="1"/>
  <c r="K22" i="1"/>
  <c r="D20" i="1"/>
  <c r="H21" i="1"/>
  <c r="H22" i="1" s="1"/>
  <c r="L21" i="11"/>
  <c r="L22" i="11" s="1"/>
  <c r="G21" i="11"/>
  <c r="G22" i="11" s="1"/>
  <c r="B20" i="12"/>
  <c r="F20" i="12"/>
  <c r="F21" i="12" s="1"/>
  <c r="F22" i="12" s="1"/>
  <c r="J20" i="12"/>
  <c r="M20" i="11"/>
  <c r="M21" i="11" s="1"/>
  <c r="M22" i="11" s="1"/>
  <c r="K20" i="11"/>
  <c r="I20" i="11"/>
  <c r="I21" i="11" s="1"/>
  <c r="I22" i="11" s="1"/>
  <c r="H20" i="11"/>
  <c r="J20" i="11"/>
  <c r="J21" i="11" s="1"/>
  <c r="J22" i="11" s="1"/>
  <c r="J20" i="1"/>
  <c r="J21" i="1" s="1"/>
  <c r="J22" i="1" s="1"/>
  <c r="F20" i="1"/>
  <c r="F21" i="1" s="1"/>
  <c r="F22" i="1" s="1"/>
  <c r="C20" i="12"/>
  <c r="K20" i="12"/>
  <c r="D20" i="12"/>
  <c r="H20" i="12"/>
  <c r="L20" i="12"/>
  <c r="L21" i="12" s="1"/>
  <c r="L22" i="12" s="1"/>
  <c r="G20" i="12"/>
  <c r="S5" i="12"/>
  <c r="S8" i="12"/>
  <c r="E20" i="12"/>
  <c r="E21" i="12" s="1"/>
  <c r="E22" i="12" s="1"/>
  <c r="I20" i="12"/>
  <c r="M20" i="12"/>
  <c r="N18" i="12"/>
  <c r="C20" i="11"/>
  <c r="N18" i="11"/>
  <c r="D20" i="11"/>
  <c r="B20" i="11"/>
  <c r="S7" i="11"/>
  <c r="N4" i="11"/>
  <c r="N9" i="11" s="1"/>
  <c r="N18" i="1"/>
  <c r="N4" i="1"/>
  <c r="N9" i="1" s="1"/>
  <c r="B9" i="1"/>
  <c r="B20" i="1" s="1"/>
  <c r="D22" i="1" l="1"/>
  <c r="D21" i="1"/>
  <c r="L21" i="1"/>
  <c r="L22" i="1" s="1"/>
  <c r="N20" i="1"/>
  <c r="B21" i="1"/>
  <c r="B22" i="1"/>
  <c r="C21" i="1"/>
  <c r="C22" i="1" s="1"/>
  <c r="M21" i="12"/>
  <c r="M22" i="12" s="1"/>
  <c r="I21" i="12"/>
  <c r="I22" i="12"/>
  <c r="G21" i="12"/>
  <c r="G22" i="12" s="1"/>
  <c r="J21" i="12"/>
  <c r="J22" i="12"/>
  <c r="H21" i="12"/>
  <c r="H22" i="12" s="1"/>
  <c r="D21" i="12"/>
  <c r="D22" i="12"/>
  <c r="B21" i="12"/>
  <c r="K21" i="12"/>
  <c r="K22" i="12"/>
  <c r="C21" i="12"/>
  <c r="C22" i="12" s="1"/>
  <c r="H21" i="11"/>
  <c r="H22" i="11" s="1"/>
  <c r="K21" i="11"/>
  <c r="K22" i="11" s="1"/>
  <c r="B21" i="11"/>
  <c r="D21" i="11"/>
  <c r="D22" i="11"/>
  <c r="C21" i="11"/>
  <c r="C22" i="11" s="1"/>
  <c r="N20" i="11"/>
  <c r="N20" i="12"/>
  <c r="N21" i="1" l="1"/>
  <c r="N22" i="1"/>
  <c r="N21" i="12"/>
  <c r="B22" i="12"/>
  <c r="N22" i="12" s="1"/>
  <c r="N21" i="11"/>
  <c r="B22" i="11"/>
  <c r="N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BD6DF28B-FB57-42C2-853E-05EA79CD6C84}">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1838237D-97DE-4DF4-A003-126B2F6C848C}">
      <text>
        <r>
          <rPr>
            <b/>
            <sz val="9"/>
            <color indexed="81"/>
            <rFont val="Tahoma"/>
            <family val="2"/>
          </rPr>
          <t>User:</t>
        </r>
        <r>
          <rPr>
            <sz val="9"/>
            <color indexed="81"/>
            <rFont val="Tahoma"/>
            <family val="2"/>
          </rPr>
          <t xml:space="preserve">
This is when you receive cash, not when you invoice a client. </t>
        </r>
      </text>
    </comment>
    <comment ref="A11" authorId="0" shapeId="0" xr:uid="{57DD4E6A-31D1-422B-ACE6-003174ADD295}">
      <text>
        <r>
          <rPr>
            <b/>
            <sz val="9"/>
            <color indexed="81"/>
            <rFont val="Tahoma"/>
            <family val="2"/>
          </rPr>
          <t>User:</t>
        </r>
        <r>
          <rPr>
            <sz val="9"/>
            <color indexed="81"/>
            <rFont val="Tahoma"/>
            <family val="2"/>
          </rPr>
          <t xml:space="preserve">
Cash expenses
</t>
        </r>
      </text>
    </comment>
    <comment ref="C44" authorId="0" shapeId="0" xr:uid="{FD936E18-B9D5-4DF6-A81B-A9985D811FA0}">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<sst xmlns="http://schemas.openxmlformats.org/spreadsheetml/2006/main" count="227" uniqueCount="143">
  <si>
    <t xml:space="preserve">Income Statement Year 1 </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</si>
  <si>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</si>
  <si>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</si>
  <si>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</si>
  <si>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</si>
  <si>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</si>
  <si>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</si>
  <si>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</si>
  <si>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</si>
  <si>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</si>
  <si>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</si>
  <si>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</si>
  <si>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</si>
  <si>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</si>
  <si>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</si>
  <si>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</si>
  <si>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</si>
  <si>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</si>
  <si>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</si>
  <si>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</si>
  <si>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</si>
  <si>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</si>
  <si>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</si>
  <si>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</si>
  <si>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Marketing</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</si>
  <si>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</si>
  <si>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</si>
  <si>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</si>
  <si>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</si>
  <si>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Item 1</t>
  </si>
  <si>
    <t>Item 2</t>
  </si>
  <si>
    <t>Item 3</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</si>
  <si>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</si>
  <si>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</si>
  <si>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</si>
  <si>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</si>
  <si>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</si>
  <si>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Wages</t>
  </si>
  <si>
    <t>Legal Fees</t>
  </si>
  <si>
    <t xml:space="preserve">Advertising </t>
  </si>
  <si>
    <t>Supplies</t>
  </si>
  <si>
    <t xml:space="preserve">Interest Expense </t>
  </si>
  <si>
    <t xml:space="preserve">Gross Revenue </t>
  </si>
  <si>
    <t xml:space="preserve">Total Expenses </t>
  </si>
  <si>
    <t xml:space="preserve">Net Profit Before Tax </t>
  </si>
  <si>
    <t xml:space="preserve">Estimated Income Tax % </t>
  </si>
  <si>
    <t>Net Profit After Tax</t>
  </si>
  <si>
    <t xml:space="preserve">Total Funding Sources </t>
  </si>
  <si>
    <t>Total</t>
  </si>
  <si>
    <r>
      <t xml:space="preserve">Inventory - </t>
    </r>
    <r>
      <rPr>
        <i/>
        <sz val="12"/>
        <color theme="1"/>
        <rFont val="Aptos Narrow"/>
        <family val="2"/>
        <scheme val="minor"/>
      </rPr>
      <t>Business Cards</t>
    </r>
  </si>
  <si>
    <r>
      <t xml:space="preserve">Equipment </t>
    </r>
    <r>
      <rPr>
        <i/>
        <sz val="12"/>
        <color theme="1"/>
        <rFont val="Aptos Narrow"/>
        <family val="2"/>
        <scheme val="minor"/>
      </rPr>
      <t>- Vehicle</t>
    </r>
  </si>
  <si>
    <t>Skeena Rideshare</t>
  </si>
  <si>
    <t>Fuel</t>
  </si>
  <si>
    <t>Notes</t>
  </si>
  <si>
    <t>Month 1-3</t>
  </si>
  <si>
    <t>Month 4-6</t>
  </si>
  <si>
    <t>Month 7-9</t>
  </si>
  <si>
    <t>Month 10-12</t>
  </si>
  <si>
    <t>Terrace Rides</t>
  </si>
  <si>
    <t>Thornhill Rides</t>
  </si>
  <si>
    <t xml:space="preserve">Income Statement Year 2 </t>
  </si>
  <si>
    <t xml:space="preserve">Income Statement Year 3 </t>
  </si>
  <si>
    <t>BALANCE SHEET</t>
  </si>
  <si>
    <t>Assets</t>
  </si>
  <si>
    <t>Current assets:</t>
  </si>
  <si>
    <t>2024</t>
  </si>
  <si>
    <t>2025</t>
  </si>
  <si>
    <t>Cash</t>
  </si>
  <si>
    <t>Investments</t>
  </si>
  <si>
    <t>Inventories</t>
  </si>
  <si>
    <t>Accounts receivable</t>
  </si>
  <si>
    <t>Pre-paid expenses</t>
  </si>
  <si>
    <t>Other</t>
  </si>
  <si>
    <t>Total current assets</t>
  </si>
  <si>
    <t>Fixed assets:</t>
  </si>
  <si>
    <t>Property and equipment</t>
  </si>
  <si>
    <t>Leasehold improvements</t>
  </si>
  <si>
    <t>Equity and other investments</t>
  </si>
  <si>
    <t>Less accumulated depreciation</t>
  </si>
  <si>
    <t>Total fixed assets</t>
  </si>
  <si>
    <t>Other assets:</t>
  </si>
  <si>
    <t>Goodwill</t>
  </si>
  <si>
    <t>Total other assets</t>
  </si>
  <si>
    <t>Total assets</t>
  </si>
  <si>
    <t>Liabilities &amp; owner's equity</t>
  </si>
  <si>
    <t>Current liabilities:</t>
  </si>
  <si>
    <t>Accounts payable</t>
  </si>
  <si>
    <t>Accrued wages</t>
  </si>
  <si>
    <t>Accrued compensation</t>
  </si>
  <si>
    <t>Income taxes payable</t>
  </si>
  <si>
    <t>Unearned revenue</t>
  </si>
  <si>
    <t>Total current liabilities</t>
  </si>
  <si>
    <t>Long-term liabilities:</t>
  </si>
  <si>
    <t>Mortgage payable</t>
  </si>
  <si>
    <t>Total long-term liabilities</t>
  </si>
  <si>
    <t>Owner's equity:</t>
  </si>
  <si>
    <t>Investment capital</t>
  </si>
  <si>
    <t>Accumulated retained earnings</t>
  </si>
  <si>
    <t>Total owner's equity</t>
  </si>
  <si>
    <t>Total liabilities &amp; owner's equity</t>
  </si>
  <si>
    <t>Balance</t>
  </si>
  <si>
    <t xml:space="preserve">Period (Month): </t>
  </si>
  <si>
    <t>Cash at the Beginning of the period</t>
  </si>
  <si>
    <t>Income Sources (CASH IN)</t>
  </si>
  <si>
    <t>Revenue Steam # 1 - Skeena Rideshare</t>
  </si>
  <si>
    <t>Revenue Steam # 2</t>
  </si>
  <si>
    <t>Revenue Steam # 3</t>
  </si>
  <si>
    <t>Revenue Steam # 4</t>
  </si>
  <si>
    <t>Total Income:</t>
  </si>
  <si>
    <t>Expenses (CASH OUT)</t>
  </si>
  <si>
    <t>Cost of Goods Sold</t>
  </si>
  <si>
    <t>Payroll</t>
  </si>
  <si>
    <t>Payroll taxes</t>
  </si>
  <si>
    <t>Insurance</t>
  </si>
  <si>
    <t>Rent</t>
  </si>
  <si>
    <t>Utilities</t>
  </si>
  <si>
    <t>Meals</t>
  </si>
  <si>
    <t xml:space="preserve">Office expenses </t>
  </si>
  <si>
    <t>Expense #1 - Fuel</t>
  </si>
  <si>
    <t>Expense #2</t>
  </si>
  <si>
    <t>Expense #3</t>
  </si>
  <si>
    <t>Expense #4</t>
  </si>
  <si>
    <t>Expense #5</t>
  </si>
  <si>
    <t>Expense #6</t>
  </si>
  <si>
    <t>Total Operating Expenses:</t>
  </si>
  <si>
    <t>Other Changes in Cash (CASH OUT)</t>
  </si>
  <si>
    <t>Credit Card Payment</t>
  </si>
  <si>
    <t>Owners draw</t>
  </si>
  <si>
    <t>Loan Repayment</t>
  </si>
  <si>
    <t>Tax savings - Fuel</t>
  </si>
  <si>
    <t>Other Savings</t>
  </si>
  <si>
    <t>Other #1</t>
  </si>
  <si>
    <t>Other changes in cash out:</t>
  </si>
  <si>
    <t>Other Changes in Cash (CASH IN)</t>
  </si>
  <si>
    <t>Cash Received from Loan</t>
  </si>
  <si>
    <t>Cash received from investment</t>
  </si>
  <si>
    <t>Other #2</t>
  </si>
  <si>
    <t>Other changes in cash in:</t>
  </si>
  <si>
    <t>Total Changes in cash</t>
  </si>
  <si>
    <t>Cash at the end of the period:</t>
  </si>
  <si>
    <t>Don't Let cash go below:</t>
  </si>
  <si>
    <t>Approximate Net Income</t>
  </si>
  <si>
    <t>Cash Flow Year 1, 2 and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</si>
</sst>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00_);_(* \(#,##0.00\);_(* &quot;-&quot;??_);_(@_)"/>
    <numFmt numFmtId="165" formatCode="&quot;$&quot;#,##0\ ;\(&quot;$&quot;#,##0.0\)"/>
    <numFmt numFmtId="166" formatCode="_(* #,##0_);_(* \(#,##0\);_(* &quot;-&quot;??_);_(@_)"/>
  </numFmts>
  <fonts count="26" x14ac:knownFonts="1">
    <font>
      <sz val="12"/>
      <color theme="1"/>
      <name val="Aptos Narrow"/>
      <family val="2"/>
      <scheme val="minor"/>
    </font>
    <font>
      <b/>
      <sz val="12"/>
      <color theme="1"/>
      <name val="Aptos Narrow"/>
      <family val="2"/>
      <scheme val="minor"/>
    </font>
    <font>
      <sz val="8"/>
      <name val="Aptos Narrow"/>
      <family val="2"/>
      <scheme val="minor"/>
    </font>
    <font>
      <i/>
      <sz val="12"/>
      <color theme="1"/>
      <name val="Aptos Narrow"/>
      <family val="2"/>
      <scheme val="minor"/>
    </font>
    <font>
      <strike/>
      <sz val="12"/>
      <color theme="1"/>
      <name val="Aptos Narrow"/>
      <family val="2"/>
      <scheme val="minor"/>
    </font>
    <font>
      <b/>
      <sz val="12"/>
      <color rgb="FFFF0000"/>
      <name val="Aptos Narrow"/>
      <family val="2"/>
      <scheme val="minor"/>
    </font>
    <font>
      <sz val="12"/>
      <color theme="1"/>
      <name val="Aptos Narrow"/>
      <family val="2"/>
      <scheme val="minor"/>
    </font>
    <font>
      <b/>
      <sz val="13"/>
      <color theme="1"/>
      <name val="Arial"/>
      <family val="2"/>
    </font>
    <font>
      <sz val="10"/>
      <color theme="1"/>
      <name val="Aptos Narrow"/>
      <family val="2"/>
      <scheme val="minor"/>
    </font>
    <font>
      <sz val="10"/>
      <color theme="1"/>
      <name val="Aptos Narrow"/>
      <scheme val="minor"/>
    </font>
    <font>
      <sz val="12"/>
      <color theme="8"/>
      <name val="Aptos Narrow"/>
      <family val="2"/>
      <scheme val="minor"/>
    </font>
    <font>
      <b/>
      <sz val="12"/>
      <color theme="8"/>
      <name val="Aptos Display"/>
      <family val="2"/>
      <scheme val="major"/>
    </font>
    <font>
      <b/>
      <sz val="12"/>
      <color theme="1"/>
      <name val="Aptos Display"/>
      <family val="2"/>
      <scheme val="major"/>
    </font>
    <font>
      <sz val="12"/>
      <color theme="8"/>
      <name val="Aptos Display"/>
      <family val="2"/>
      <scheme val="major"/>
    </font>
    <font>
      <sz val="12"/>
      <color theme="1"/>
      <name val="Aptos Display"/>
      <family val="2"/>
      <scheme val="maj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
      <b/>
      <sz val="16"/>
      <name val="Aptos Narrow"/>
      <family val="2"/>
      <scheme val="minor"/>
    </font>
    <font>
      <b/>
      <sz val="10"/>
      <color rgb="FFFF0000"/>
      <name val="Arial"/>
      <family val="2"/>
    </font>
    <font>
      <b/>
      <sz val="16"/>
      <color theme="1"/>
      <name val="Aptos Narrow"/>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theme="8" tint="-9.9978637043366805E-2"/>
        <bgColor indexed="64"/>
      </patternFill>
    </fill>
    <fill>
      <patternFill patternType="lightUp">
        <fgColor theme="0"/>
        <bgColor theme="4" tint="0.79998168889431442"/>
      </patternFill>
    </fill>
    <fill>
      <patternFill patternType="lightUp">
        <fgColor theme="0"/>
        <bgColor theme="5" tint="0.79998168889431442"/>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39997558519241921"/>
      </bottom>
      <diagonal/>
    </border>
    <border>
      <left/>
      <right/>
      <top/>
      <bottom style="medium">
        <color theme="6"/>
      </bottom>
      <diagonal/>
    </border>
    <border>
      <left/>
      <right/>
      <top/>
      <bottom style="thick">
        <color theme="6"/>
      </bottom>
      <diagonal/>
    </border>
    <border>
      <left/>
      <right/>
      <top/>
      <bottom style="medium">
        <color theme="7"/>
      </bottom>
      <diagonal/>
    </border>
    <border>
      <left/>
      <right/>
      <top/>
      <bottom style="thick">
        <color theme="7" tint="-9.9948118533890809E-2"/>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3" fontId="6" fillId="0" borderId="0" applyFont="0" applyFill="0" applyBorder="0" applyAlignment="0" applyProtection="0"/>
    <xf numFmtId="0" fontId="8" fillId="5" borderId="0" applyNumberFormat="0" applyBorder="0" applyAlignment="0" applyProtection="0"/>
    <xf numFmtId="0" fontId="8" fillId="6" borderId="0" applyNumberFormat="0" applyBorder="0" applyAlignment="0" applyProtection="0"/>
    <xf numFmtId="0" fontId="9" fillId="0" borderId="0"/>
    <xf numFmtId="0" fontId="7" fillId="0" borderId="17" applyNumberFormat="0" applyFill="0" applyAlignment="0" applyProtection="0"/>
  </cellStyleXfs>
  <cellXfs count="121">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0" borderId="0" xfId="0" applyAlignment="1">
      <alignment vertical="top"/>
    </xf>
    <xf numFmtId="44" fontId="1" fillId="0" borderId="0" xfId="0" applyNumberFormat="1" applyFont="1" applyAlignment="1">
      <alignment horizontal="center"/>
    </xf>
    <xf numFmtId="44" fontId="0" fillId="0" borderId="0" xfId="0" applyNumberFormat="1"/>
    <xf numFmtId="0" fontId="4" fillId="0" borderId="0" xfId="0" applyFont="1"/>
    <xf numFmtId="44" fontId="0" fillId="0" borderId="0" xfId="0" applyNumberFormat="1" applyAlignment="1">
      <alignment horizontal="center"/>
    </xf>
    <xf numFmtId="44" fontId="1" fillId="0" borderId="0" xfId="0" applyNumberFormat="1" applyFont="1"/>
    <xf numFmtId="0" fontId="1" fillId="0" borderId="0" xfId="0" applyFont="1" applyAlignment="1">
      <alignment vertical="top" wrapText="1"/>
    </xf>
    <xf numFmtId="0" fontId="1" fillId="0" borderId="0" xfId="0" applyFont="1" applyAlignment="1">
      <alignment vertical="top"/>
    </xf>
    <xf numFmtId="0" fontId="0" fillId="0" borderId="12" xfId="0" applyBorder="1"/>
    <xf numFmtId="44" fontId="0" fillId="0" borderId="13" xfId="0" applyNumberFormat="1" applyBorder="1"/>
    <xf numFmtId="0" fontId="0" fillId="0" borderId="14" xfId="0" applyBorder="1"/>
    <xf numFmtId="0" fontId="0" fillId="0" borderId="15" xfId="0" applyBorder="1" applyAlignment="1">
      <alignment horizontal="center"/>
    </xf>
    <xf numFmtId="44" fontId="0" fillId="0" borderId="16" xfId="0" applyNumberFormat="1" applyBorder="1"/>
    <xf numFmtId="0" fontId="5" fillId="0" borderId="9" xfId="0" applyFont="1" applyBorder="1"/>
    <xf numFmtId="0" fontId="5" fillId="0" borderId="10" xfId="0" applyFont="1" applyBorder="1" applyAlignment="1">
      <alignment horizontal="center"/>
    </xf>
    <xf numFmtId="44" fontId="5" fillId="0" borderId="11" xfId="0" applyNumberFormat="1" applyFont="1" applyBorder="1"/>
    <xf numFmtId="0" fontId="5" fillId="0" borderId="0" xfId="0" applyFont="1"/>
    <xf numFmtId="0" fontId="10" fillId="3" borderId="0" xfId="0" applyFont="1" applyFill="1"/>
    <xf numFmtId="0" fontId="0" fillId="3" borderId="0" xfId="0" applyFill="1"/>
    <xf numFmtId="0" fontId="10" fillId="4" borderId="0" xfId="0" applyFont="1" applyFill="1" applyAlignment="1">
      <alignment horizontal="center"/>
    </xf>
    <xf numFmtId="0" fontId="11" fillId="3" borderId="0" xfId="0" applyFont="1" applyFill="1" applyAlignment="1">
      <alignment vertical="center"/>
    </xf>
    <xf numFmtId="0" fontId="12" fillId="3" borderId="18" xfId="0" applyFont="1" applyFill="1" applyBorder="1" applyAlignment="1">
      <alignment horizontal="left" vertical="center" wrapText="1"/>
    </xf>
    <xf numFmtId="0" fontId="12" fillId="3" borderId="0" xfId="0" applyFont="1" applyFill="1" applyAlignment="1">
      <alignment vertical="center"/>
    </xf>
    <xf numFmtId="0" fontId="12" fillId="0" borderId="0" xfId="0" applyFont="1" applyAlignment="1">
      <alignment vertical="center"/>
    </xf>
    <xf numFmtId="0" fontId="0" fillId="0" borderId="0" xfId="2" applyFont="1" applyFill="1" applyBorder="1" applyAlignment="1">
      <alignment horizontal="left" vertical="center" wrapText="1"/>
    </xf>
    <xf numFmtId="0" fontId="0" fillId="0" borderId="0" xfId="2" applyNumberFormat="1" applyFont="1" applyFill="1" applyBorder="1" applyAlignment="1">
      <alignment horizontal="right" vertical="center"/>
    </xf>
    <xf numFmtId="0" fontId="0" fillId="0" borderId="0" xfId="2" applyFont="1" applyFill="1" applyBorder="1" applyAlignment="1">
      <alignment horizontal="left" wrapText="1"/>
    </xf>
    <xf numFmtId="164" fontId="0" fillId="0" borderId="0" xfId="2" applyNumberFormat="1" applyFont="1" applyFill="1" applyBorder="1"/>
    <xf numFmtId="0" fontId="0" fillId="0" borderId="0" xfId="0" applyAlignment="1">
      <alignment horizontal="left" vertical="center" wrapText="1"/>
    </xf>
    <xf numFmtId="164" fontId="0" fillId="0" borderId="0" xfId="0" applyNumberFormat="1" applyAlignment="1" applyProtection="1">
      <alignment horizontal="right" vertical="center"/>
      <protection locked="0"/>
    </xf>
    <xf numFmtId="0" fontId="0" fillId="3" borderId="0" xfId="0" applyFill="1" applyAlignment="1" applyProtection="1">
      <alignment horizontal="left" vertical="center"/>
      <protection locked="0"/>
    </xf>
    <xf numFmtId="0" fontId="11" fillId="3" borderId="0" xfId="0" applyFont="1" applyFill="1"/>
    <xf numFmtId="0" fontId="0" fillId="0" borderId="0" xfId="0" applyAlignment="1">
      <alignment horizontal="right" vertical="center"/>
    </xf>
    <xf numFmtId="0" fontId="12" fillId="3" borderId="0" xfId="0" applyFont="1" applyFill="1"/>
    <xf numFmtId="0" fontId="12" fillId="0" borderId="0" xfId="0" applyFont="1"/>
    <xf numFmtId="164" fontId="0" fillId="0" borderId="0" xfId="0" applyNumberFormat="1" applyAlignment="1" applyProtection="1">
      <alignment horizontal="left" vertical="center"/>
      <protection locked="0"/>
    </xf>
    <xf numFmtId="164" fontId="0" fillId="0" borderId="0" xfId="0" applyNumberFormat="1" applyAlignment="1">
      <alignment horizontal="left" vertical="center"/>
    </xf>
    <xf numFmtId="0" fontId="0" fillId="3" borderId="0" xfId="0" applyFill="1" applyAlignment="1">
      <alignment horizontal="center" vertical="center"/>
    </xf>
    <xf numFmtId="0" fontId="13" fillId="3" borderId="0" xfId="0" applyFont="1" applyFill="1"/>
    <xf numFmtId="0" fontId="14" fillId="3" borderId="0" xfId="0" applyFont="1" applyFill="1"/>
    <xf numFmtId="0" fontId="14" fillId="0" borderId="0" xfId="0" applyFont="1"/>
    <xf numFmtId="164" fontId="0" fillId="0" borderId="0" xfId="0" applyNumberFormat="1" applyAlignment="1">
      <alignment horizontal="center" vertical="center"/>
    </xf>
    <xf numFmtId="164" fontId="0" fillId="0" borderId="0" xfId="0" applyNumberFormat="1" applyAlignment="1">
      <alignment vertical="center"/>
    </xf>
    <xf numFmtId="0" fontId="12" fillId="3" borderId="19" xfId="5" applyFont="1" applyFill="1" applyBorder="1" applyAlignment="1">
      <alignment horizontal="left" vertical="center" wrapText="1"/>
    </xf>
    <xf numFmtId="164" fontId="12" fillId="3" borderId="19" xfId="5" applyNumberFormat="1" applyFont="1" applyFill="1" applyBorder="1" applyAlignment="1">
      <alignment horizontal="center" vertical="center"/>
    </xf>
    <xf numFmtId="164" fontId="12" fillId="3" borderId="19" xfId="5" applyNumberFormat="1" applyFont="1" applyFill="1" applyBorder="1" applyAlignment="1">
      <alignment vertical="center"/>
    </xf>
    <xf numFmtId="0" fontId="10" fillId="3" borderId="0" xfId="0" applyFont="1" applyFill="1" applyAlignment="1">
      <alignment vertical="center"/>
    </xf>
    <xf numFmtId="0" fontId="1" fillId="3" borderId="0" xfId="5" applyFont="1" applyFill="1" applyBorder="1" applyAlignment="1">
      <alignment horizontal="left" vertical="center" wrapText="1"/>
    </xf>
    <xf numFmtId="164" fontId="1" fillId="3" borderId="0" xfId="5" applyNumberFormat="1" applyFont="1" applyFill="1" applyBorder="1" applyAlignment="1">
      <alignment horizontal="center" vertical="center"/>
    </xf>
    <xf numFmtId="164" fontId="1" fillId="3" borderId="0" xfId="5" applyNumberFormat="1"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0" fontId="0" fillId="0" borderId="0" xfId="3" applyFont="1" applyFill="1" applyBorder="1" applyAlignment="1">
      <alignment vertical="center" wrapText="1"/>
    </xf>
    <xf numFmtId="0" fontId="0" fillId="0" borderId="0" xfId="3" applyNumberFormat="1" applyFont="1" applyFill="1" applyBorder="1" applyAlignment="1">
      <alignment horizontal="right" vertical="center"/>
    </xf>
    <xf numFmtId="0" fontId="0" fillId="0" borderId="0" xfId="3" applyFont="1" applyFill="1" applyBorder="1" applyAlignment="1">
      <alignment wrapText="1"/>
    </xf>
    <xf numFmtId="164" fontId="0" fillId="0" borderId="0" xfId="3" applyNumberFormat="1" applyFont="1" applyFill="1" applyBorder="1"/>
    <xf numFmtId="0" fontId="0" fillId="0" borderId="0" xfId="0" applyAlignment="1">
      <alignment vertical="center" wrapText="1"/>
    </xf>
    <xf numFmtId="0" fontId="12" fillId="3" borderId="21" xfId="5" applyFont="1" applyFill="1" applyBorder="1" applyAlignment="1">
      <alignment horizontal="left" vertical="center" wrapText="1"/>
    </xf>
    <xf numFmtId="164" fontId="12" fillId="3" borderId="21" xfId="5" applyNumberFormat="1" applyFont="1" applyFill="1" applyBorder="1" applyAlignment="1">
      <alignment horizontal="center" vertical="center"/>
    </xf>
    <xf numFmtId="164" fontId="12" fillId="3" borderId="21" xfId="5" applyNumberFormat="1" applyFont="1" applyFill="1" applyBorder="1" applyAlignment="1">
      <alignment vertical="center"/>
    </xf>
    <xf numFmtId="165" fontId="0" fillId="3" borderId="0" xfId="0" applyNumberFormat="1" applyFill="1" applyAlignment="1">
      <alignment horizontal="center"/>
    </xf>
    <xf numFmtId="165" fontId="1" fillId="3" borderId="0" xfId="0" applyNumberFormat="1" applyFont="1" applyFill="1"/>
    <xf numFmtId="0" fontId="12" fillId="3" borderId="15" xfId="0" applyFont="1" applyFill="1" applyBorder="1" applyAlignment="1">
      <alignment horizontal="right" vertical="center"/>
    </xf>
    <xf numFmtId="164" fontId="12" fillId="3" borderId="15" xfId="0" applyNumberFormat="1" applyFont="1" applyFill="1" applyBorder="1" applyAlignment="1">
      <alignment horizontal="center" vertical="center"/>
    </xf>
    <xf numFmtId="164" fontId="12" fillId="3" borderId="15" xfId="0" applyNumberFormat="1" applyFont="1" applyFill="1" applyBorder="1" applyAlignment="1">
      <alignment vertical="center"/>
    </xf>
    <xf numFmtId="0" fontId="0" fillId="3" borderId="0" xfId="0" applyFill="1" applyAlignment="1">
      <alignment horizontal="center"/>
    </xf>
    <xf numFmtId="0" fontId="10" fillId="0" borderId="0" xfId="0" applyFont="1"/>
    <xf numFmtId="0" fontId="15" fillId="0" borderId="0" xfId="0" applyFont="1"/>
    <xf numFmtId="0" fontId="16" fillId="0" borderId="0" xfId="0" applyFont="1" applyAlignment="1">
      <alignment horizontal="right"/>
    </xf>
    <xf numFmtId="17" fontId="15" fillId="0" borderId="22" xfId="0" applyNumberFormat="1" applyFont="1" applyBorder="1" applyAlignment="1">
      <alignment horizontal="center"/>
    </xf>
    <xf numFmtId="44" fontId="16" fillId="0" borderId="0" xfId="1" applyNumberFormat="1" applyFont="1" applyFill="1" applyBorder="1" applyAlignment="1">
      <alignment horizontal="center"/>
    </xf>
    <xf numFmtId="44" fontId="15" fillId="0" borderId="0" xfId="0" applyNumberFormat="1" applyFont="1"/>
    <xf numFmtId="44" fontId="17" fillId="0" borderId="0" xfId="1" applyNumberFormat="1" applyFont="1" applyFill="1" applyBorder="1" applyAlignment="1">
      <alignment horizontal="center"/>
    </xf>
    <xf numFmtId="44" fontId="15" fillId="0" borderId="0" xfId="1" applyNumberFormat="1" applyFont="1" applyBorder="1" applyAlignment="1">
      <alignment horizontal="center"/>
    </xf>
    <xf numFmtId="0" fontId="18" fillId="0" borderId="0" xfId="0" applyFont="1"/>
    <xf numFmtId="44" fontId="15" fillId="0" borderId="0" xfId="1" applyNumberFormat="1" applyFont="1"/>
    <xf numFmtId="44" fontId="15" fillId="0" borderId="7" xfId="1" applyNumberFormat="1" applyFont="1" applyBorder="1"/>
    <xf numFmtId="0" fontId="15" fillId="0" borderId="0" xfId="0" applyFont="1" applyAlignment="1">
      <alignment horizontal="right"/>
    </xf>
    <xf numFmtId="166" fontId="16" fillId="0" borderId="24" xfId="1" applyNumberFormat="1" applyFont="1" applyFill="1" applyBorder="1" applyAlignment="1">
      <alignment horizontal="center"/>
    </xf>
    <xf numFmtId="43" fontId="15" fillId="0" borderId="0" xfId="1" applyFont="1"/>
    <xf numFmtId="44" fontId="17" fillId="7" borderId="0" xfId="1" applyNumberFormat="1" applyFont="1" applyFill="1" applyBorder="1" applyAlignment="1">
      <alignment horizontal="center"/>
    </xf>
    <xf numFmtId="44" fontId="16" fillId="7" borderId="0" xfId="1" applyNumberFormat="1" applyFont="1" applyFill="1"/>
    <xf numFmtId="44" fontId="15" fillId="7" borderId="23" xfId="1" applyNumberFormat="1" applyFont="1" applyFill="1" applyBorder="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5" fillId="0" borderId="0" xfId="0" applyFont="1" applyAlignment="1">
      <alignment horizontal="center"/>
    </xf>
    <xf numFmtId="0" fontId="1" fillId="0" borderId="0" xfId="0" applyFont="1" applyAlignment="1">
      <alignment horizontal="center"/>
    </xf>
    <xf numFmtId="0" fontId="15" fillId="0" borderId="0" xfId="0" applyFont="1" applyAlignment="1">
      <alignment horizontal="left"/>
    </xf>
    <xf numFmtId="0" fontId="15" fillId="0" borderId="0" xfId="0" applyFont="1" applyAlignment="1">
      <alignment horizontal="right"/>
    </xf>
    <xf numFmtId="0" fontId="12" fillId="3" borderId="20" xfId="0" applyFont="1" applyFill="1" applyBorder="1" applyAlignment="1">
      <alignment horizontal="left" vertical="center" wrapText="1"/>
    </xf>
    <xf numFmtId="0" fontId="23" fillId="3" borderId="0" xfId="5" applyFont="1" applyFill="1" applyBorder="1" applyAlignment="1">
      <alignment horizontal="left" vertical="center" wrapText="1"/>
    </xf>
    <xf numFmtId="0" fontId="0" fillId="3" borderId="0" xfId="5" applyFont="1" applyFill="1" applyBorder="1" applyAlignment="1">
      <alignment horizontal="left" vertical="center" wrapText="1"/>
    </xf>
    <xf numFmtId="0" fontId="10" fillId="4" borderId="0" xfId="0" applyFont="1" applyFill="1" applyAlignment="1">
      <alignment horizontal="center"/>
    </xf>
    <xf numFmtId="0" fontId="24" fillId="0" borderId="0" xfId="0" applyFont="1"/>
    <xf numFmtId="164" fontId="1" fillId="0" borderId="0" xfId="0" applyNumberFormat="1" applyFont="1" applyAlignment="1" applyProtection="1">
      <alignment horizontal="right" vertical="center"/>
      <protection locked="0"/>
    </xf>
    <xf numFmtId="0" fontId="1" fillId="0" borderId="0" xfId="0" applyFont="1" applyAlignment="1">
      <alignment horizontal="right" vertical="center"/>
    </xf>
    <xf numFmtId="164" fontId="1" fillId="0" borderId="0" xfId="0" applyNumberFormat="1" applyFont="1" applyAlignment="1">
      <alignment horizontal="left" vertical="center"/>
    </xf>
    <xf numFmtId="0" fontId="1" fillId="0" borderId="0" xfId="2" applyNumberFormat="1" applyFont="1" applyFill="1" applyBorder="1" applyAlignment="1">
      <alignment horizontal="right" vertical="center"/>
    </xf>
    <xf numFmtId="0" fontId="1" fillId="0" borderId="0" xfId="3" applyNumberFormat="1" applyFont="1" applyFill="1" applyBorder="1" applyAlignment="1">
      <alignment horizontal="right" vertical="center"/>
    </xf>
    <xf numFmtId="164" fontId="1" fillId="0" borderId="0" xfId="0" applyNumberFormat="1" applyFont="1" applyAlignment="1">
      <alignment vertical="center"/>
    </xf>
    <xf numFmtId="0" fontId="1" fillId="3" borderId="0" xfId="5" applyFont="1" applyFill="1" applyBorder="1" applyAlignment="1">
      <alignment horizontal="right" vertical="center" indent="1"/>
    </xf>
    <xf numFmtId="0" fontId="25" fillId="3" borderId="0" xfId="5" applyFont="1" applyFill="1" applyBorder="1" applyAlignment="1">
      <alignment horizontal="right" vertical="center" indent="1"/>
    </xf>
  </cellXfs>
  <cellStyles count="6">
    <cellStyle name="Comma" xfId="1" builtinId="3"/>
    <cellStyle name="Emphasis 1" xfId="2" builtinId="12"/>
    <cellStyle name="Emphasis 2" xfId="3" builtinId="13"/>
    <cellStyle name="Heading 2 2" xfId="5" xr:uid="{6B8F5AA9-E26C-483F-97F7-C4D6D9D44C66}"/>
    <cellStyle name="Normal" xfId="0" builtinId="0"/>
    <cellStyle name="Normal 2" xfId="4" xr:uid="{EEBD90A0-1684-4FDE-B037-2BD582016CBC}"/>
  </cellStyles>
  <dxfs count="84">
    <dxf>
      <numFmt numFmtId="164" formatCode="_(* #,##0.00_);_(* \(#,##0.00\);_(* &quot;-&quot;??_);_(@_)"/>
      <alignment horizontal="general" vertical="center" textRotation="0" wrapText="0" indent="0" justifyLastLine="0" shrinkToFit="0" readingOrder="0"/>
    </dxf>
    <dxf>
      <numFmt numFmtId="164" formatCode="_(* #,##0.00_);_(* \(#,##0.00\);_(* &quot;-&quot;??_);_(@_)"/>
      <alignment horizontal="center" vertical="center" textRotation="0" wrapText="0" indent="0" justifyLastLine="0" shrinkToFit="0" readingOrder="0"/>
    </dxf>
    <dxf>
      <alignment horizontal="general" vertical="center" textRotation="0" wrapText="1" indent="0" justifyLastLine="0" shrinkToFit="0" readingOrder="0"/>
    </dxf>
    <dxf>
      <numFmt numFmtId="164" formatCode="_(* #,##0.00_);_(* \(#,##0.00\);_(* &quot;-&quot;??_);_(@_)"/>
      <alignment horizontal="right" vertical="center" textRotation="0" wrapText="0" indent="0" justifyLastLine="0" shrinkToFit="0" readingOrder="0"/>
      <protection locked="0" hidden="0"/>
    </dxf>
    <dxf>
      <numFmt numFmtId="164" formatCode="_(* #,##0.00_);_(* \(#,##0.00\);_(* &quot;-&quot;??_);_(@_)"/>
      <alignment horizontal="right" vertical="center" textRotation="0" wrapText="0" indent="0" justifyLastLine="0" shrinkToFit="0" readingOrder="0"/>
      <protection locked="0" hidden="0"/>
    </dxf>
    <dxf>
      <alignment horizontal="left" vertical="center" textRotation="0" wrapText="1" indent="0" justifyLastLine="0" shrinkToFit="0" readingOrder="0"/>
    </dxf>
    <dxf>
      <font>
        <color indexed="10"/>
      </font>
    </dxf>
    <dxf>
      <font>
        <b/>
        <i val="0"/>
        <color rgb="FFFF0000"/>
      </font>
      <fill>
        <patternFill>
          <bgColor theme="0"/>
        </patternFill>
      </fill>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general"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center"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alignment horizontal="general" vertical="center" textRotation="0" wrapText="1" indent="0" justifyLastLine="0" shrinkToFit="0" readingOrder="0"/>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general"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general"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alignment horizontal="general" vertical="center" textRotation="0" wrapText="1" indent="0" justifyLastLine="0" shrinkToFit="0" readingOrder="0"/>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general"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center"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alignment horizontal="left" vertical="center" textRotation="0" wrapText="1" indent="0" justifyLastLine="0" shrinkToFit="0" readingOrder="0"/>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left" vertical="center" textRotation="0" wrapText="0" indent="0" justifyLastLine="0" shrinkToFit="0" readingOrder="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64" formatCode="_(* #,##0.00_);_(* \(#,##0.00\);_(* &quot;-&quot;??_);_(@_)"/>
      <alignment horizontal="left" vertical="center" textRotation="0" wrapText="0" indent="0" justifyLastLine="0" shrinkToFit="0" readingOrder="0"/>
      <protection locked="0" hidden="0"/>
    </dxf>
    <dxf>
      <font>
        <strike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alignment horizontal="left" vertical="center" textRotation="0" wrapText="1" indent="0" justifyLastLine="0" shrinkToFit="0" readingOrder="0"/>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b/>
        <i val="0"/>
      </font>
      <border diagonalUp="0" diagonalDown="0">
        <left/>
        <right/>
        <top/>
        <bottom/>
        <vertical/>
        <horizontal/>
      </border>
    </dxf>
    <dxf>
      <font>
        <b/>
        <i val="0"/>
      </font>
      <fill>
        <patternFill>
          <bgColor theme="8"/>
        </patternFill>
      </fill>
      <border>
        <top style="medium">
          <color theme="6"/>
        </top>
        <bottom style="medium">
          <color theme="6"/>
        </bottom>
      </border>
    </dxf>
    <dxf>
      <font>
        <b val="0"/>
        <i val="0"/>
      </font>
      <fill>
        <patternFill>
          <bgColor theme="8"/>
        </patternFill>
      </fill>
    </dxf>
    <dxf>
      <font>
        <b/>
        <i val="0"/>
      </font>
      <border diagonalUp="0" diagonalDown="0">
        <left/>
        <right/>
        <top/>
        <bottom/>
        <vertical/>
        <horizontal/>
      </border>
    </dxf>
    <dxf>
      <font>
        <b/>
        <i val="0"/>
      </font>
      <fill>
        <patternFill>
          <bgColor theme="8"/>
        </patternFill>
      </fill>
      <border>
        <top style="medium">
          <color theme="6"/>
        </top>
        <bottom style="medium">
          <color theme="6"/>
        </bottom>
      </border>
    </dxf>
    <dxf>
      <font>
        <b val="0"/>
        <i val="0"/>
      </font>
      <fill>
        <patternFill>
          <bgColor theme="8"/>
        </patternFill>
      </fill>
    </dxf>
    <dxf>
      <font>
        <b/>
        <i val="0"/>
      </font>
      <border diagonalUp="0" diagonalDown="0">
        <left/>
        <right/>
        <top/>
        <bottom/>
        <vertical/>
        <horizontal/>
      </border>
    </dxf>
    <dxf>
      <font>
        <b/>
        <i val="0"/>
      </font>
      <fill>
        <patternFill>
          <bgColor theme="8"/>
        </patternFill>
      </fill>
      <border>
        <top style="medium">
          <color theme="6"/>
        </top>
        <bottom style="medium">
          <color theme="6"/>
        </bottom>
      </border>
    </dxf>
    <dxf>
      <font>
        <b val="0"/>
        <i val="0"/>
      </font>
      <fill>
        <patternFill>
          <bgColor theme="8"/>
        </patternFill>
      </fill>
    </dxf>
    <dxf>
      <font>
        <b/>
        <i val="0"/>
      </font>
      <border diagonalUp="0" diagonalDown="0">
        <left/>
        <right/>
        <top/>
        <bottom/>
        <vertical/>
        <horizontal/>
      </border>
    </dxf>
    <dxf>
      <font>
        <b/>
        <i val="0"/>
      </font>
      <fill>
        <patternFill>
          <bgColor theme="8"/>
        </patternFill>
      </fill>
      <border>
        <top style="medium">
          <color theme="6"/>
        </top>
        <bottom style="medium">
          <color theme="6"/>
        </bottom>
      </border>
    </dxf>
    <dxf>
      <font>
        <b val="0"/>
        <i val="0"/>
      </font>
      <fill>
        <patternFill>
          <bgColor theme="8"/>
        </patternFill>
      </fill>
    </dxf>
    <dxf>
      <font>
        <b val="0"/>
        <i val="0"/>
      </font>
    </dxf>
    <dxf>
      <font>
        <b/>
        <i val="0"/>
      </font>
      <border diagonalUp="0" diagonalDown="0">
        <left/>
        <right/>
        <top/>
        <bottom/>
        <vertical/>
        <horizontal/>
      </border>
    </dxf>
    <dxf>
      <font>
        <b/>
        <i val="0"/>
      </font>
      <fill>
        <patternFill>
          <bgColor theme="8"/>
        </patternFill>
      </fill>
      <border>
        <top style="medium">
          <color theme="7" tint="-9.9948118533890809E-2"/>
        </top>
        <bottom style="medium">
          <color theme="7" tint="-9.9948118533890809E-2"/>
        </bottom>
      </border>
    </dxf>
    <dxf>
      <font>
        <b val="0"/>
        <i val="0"/>
      </font>
      <fill>
        <patternFill>
          <bgColor theme="8"/>
        </patternFill>
      </fill>
    </dxf>
    <dxf>
      <font>
        <b val="0"/>
        <i val="0"/>
      </font>
    </dxf>
    <dxf>
      <font>
        <b/>
        <i val="0"/>
      </font>
      <border diagonalUp="0" diagonalDown="0">
        <left/>
        <right/>
        <top/>
        <bottom/>
        <vertical/>
        <horizontal/>
      </border>
    </dxf>
    <dxf>
      <font>
        <b/>
        <i val="0"/>
      </font>
      <fill>
        <patternFill>
          <bgColor theme="8"/>
        </patternFill>
      </fill>
      <border>
        <top style="medium">
          <color theme="7" tint="-9.9948118533890809E-2"/>
        </top>
        <bottom style="medium">
          <color theme="7" tint="-9.9948118533890809E-2"/>
        </bottom>
      </border>
    </dxf>
    <dxf>
      <font>
        <b val="0"/>
        <i val="0"/>
      </font>
      <fill>
        <patternFill>
          <bgColor theme="8"/>
        </patternFill>
      </fill>
    </dxf>
    <dxf>
      <font>
        <b val="0"/>
        <i val="0"/>
      </font>
    </dxf>
    <dxf>
      <font>
        <b/>
        <i val="0"/>
      </font>
      <border diagonalUp="0" diagonalDown="0">
        <left/>
        <right/>
        <top/>
        <bottom/>
        <vertical/>
        <horizontal/>
      </border>
    </dxf>
    <dxf>
      <font>
        <b/>
        <i val="0"/>
      </font>
      <fill>
        <patternFill>
          <bgColor theme="8"/>
        </patternFill>
      </fill>
      <border>
        <top style="medium">
          <color theme="7" tint="-9.9948118533890809E-2"/>
        </top>
        <bottom style="medium">
          <color theme="7" tint="-9.9948118533890809E-2"/>
        </bottom>
      </border>
    </dxf>
    <dxf>
      <font>
        <b val="0"/>
        <i val="0"/>
      </font>
      <fill>
        <patternFill>
          <bgColor theme="8"/>
        </patternFill>
      </fill>
    </dxf>
    <dxf>
      <font>
        <b val="0"/>
        <i val="0"/>
      </font>
    </dxf>
    <dxf>
      <font>
        <b/>
        <i val="0"/>
      </font>
      <border diagonalUp="0" diagonalDown="0">
        <left/>
        <right/>
        <top/>
        <bottom/>
        <vertical/>
        <horizontal/>
      </border>
    </dxf>
    <dxf>
      <font>
        <b/>
        <i val="0"/>
      </font>
      <fill>
        <patternFill>
          <bgColor theme="8"/>
        </patternFill>
      </fill>
      <border>
        <top style="medium">
          <color theme="7" tint="-9.9948118533890809E-2"/>
        </top>
        <bottom style="medium">
          <color theme="7" tint="-9.9948118533890809E-2"/>
        </bottom>
      </border>
    </dxf>
    <dxf>
      <font>
        <b val="0"/>
        <i val="0"/>
      </font>
      <fill>
        <patternFill>
          <bgColor theme="8"/>
        </patternFill>
      </fill>
    </dxf>
  </dxfs>
  <tableStyles count="8" defaultTableStyle="TableStyleMedium2" defaultPivotStyle="PivotStyleLight16">
    <tableStyle name="Blue Table Style" pivot="0" count="4" xr9:uid="{CDA44ECE-4B25-44B1-B86C-CF02297407FC}">
      <tableStyleElement type="wholeTable" dxfId="83"/>
      <tableStyleElement type="headerRow" dxfId="82"/>
      <tableStyleElement type="totalRow" dxfId="81"/>
      <tableStyleElement type="firstColumn" dxfId="80"/>
    </tableStyle>
    <tableStyle name="Blue Table Style 2" pivot="0" count="4" xr9:uid="{4D8AB95E-C03A-4C7F-B2FA-AB727C3E7191}">
      <tableStyleElement type="wholeTable" dxfId="79"/>
      <tableStyleElement type="headerRow" dxfId="78"/>
      <tableStyleElement type="totalRow" dxfId="77"/>
      <tableStyleElement type="firstColumn" dxfId="76"/>
    </tableStyle>
    <tableStyle name="Blue Table Style 3" pivot="0" count="4" xr9:uid="{B835EF3E-B2FB-4E78-AE01-0A3B8FAF3837}">
      <tableStyleElement type="wholeTable" dxfId="75"/>
      <tableStyleElement type="headerRow" dxfId="74"/>
      <tableStyleElement type="totalRow" dxfId="73"/>
      <tableStyleElement type="firstColumn" dxfId="72"/>
    </tableStyle>
    <tableStyle name="Blue Table Style 4" pivot="0" count="4" xr9:uid="{9BF2A3BA-692A-4164-A446-6F60B84A5071}">
      <tableStyleElement type="wholeTable" dxfId="71"/>
      <tableStyleElement type="headerRow" dxfId="70"/>
      <tableStyleElement type="totalRow" dxfId="69"/>
      <tableStyleElement type="firstColumn" dxfId="68"/>
    </tableStyle>
    <tableStyle name="Table Style 1" pivot="0" count="3" xr9:uid="{226E226C-A370-454C-8F89-429DD6B0AEF1}">
      <tableStyleElement type="wholeTable" dxfId="67"/>
      <tableStyleElement type="headerRow" dxfId="66"/>
      <tableStyleElement type="totalRow" dxfId="65"/>
    </tableStyle>
    <tableStyle name="Table Style 1 2" pivot="0" count="3" xr9:uid="{2243EB80-0E00-4200-A5A1-439A07E55EAD}">
      <tableStyleElement type="wholeTable" dxfId="64"/>
      <tableStyleElement type="headerRow" dxfId="63"/>
      <tableStyleElement type="totalRow" dxfId="62"/>
    </tableStyle>
    <tableStyle name="Table Style 1 3" pivot="0" count="3" xr9:uid="{12750BD2-6876-4FE1-A54A-A237CF5B95CE}">
      <tableStyleElement type="wholeTable" dxfId="61"/>
      <tableStyleElement type="headerRow" dxfId="60"/>
      <tableStyleElement type="totalRow" dxfId="59"/>
    </tableStyle>
    <tableStyle name="Table Style 1 4" pivot="0" count="3" xr9:uid="{DE4A8B0A-D6D2-403C-B579-7D5770B86B71}">
      <tableStyleElement type="wholeTable" dxfId="58"/>
      <tableStyleElement type="headerRow" dxfId="57"/>
      <tableStyleElement type="totalRow" dxfId="5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85553AB-FA99-4A11-8727-96FE27C91557}" name="FixedAssets" displayName="FixedAssets" ref="B14:D19" totalsRowCount="1" headerRowDxfId="55" dataDxfId="54" totalsRowDxfId="53">
  <autoFilter ref="B14:D18" xr:uid="{685553AB-FA99-4A11-8727-96FE27C91557}"/>
  <tableColumns count="3">
    <tableColumn id="1" xr3:uid="{C7F76193-3A0C-44D9-BFC2-33AB828F31E1}" name="Fixed assets:" totalsRowLabel="Total fixed assets" dataDxfId="52" totalsRowDxfId="51"/>
    <tableColumn id="2" xr3:uid="{F162504A-48A9-4E5F-AC2B-AA2BE2F61FE9}" name="2024" totalsRowFunction="sum" dataDxfId="50" totalsRowDxfId="49"/>
    <tableColumn id="3" xr3:uid="{60C6A03D-6464-4F76-B282-75DF6F830B08}" name="2025" totalsRowFunction="sum" dataDxfId="48" totalsRowDxfId="47"/>
  </tableColumns>
  <tableStyleInfo name="Table Style 1" showFirstColumn="1" showLastColumn="0" showRowStripes="1" showColumnStripes="0"/>
  <extLst>
    <ext xmlns:x14="http://schemas.microsoft.com/office/spreadsheetml/2009/9/main" uri="{504A1905-F514-4f6f-8877-14C23A59335A}">
      <x14:table altTextSummary="Enter or modify Fixed Assets items and values for Previous and Current Years in this table. Total is auto calculated at the en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BF568D-D0C6-4A9F-B537-6C3B5EA8CFFB}" name="OtherAssets" displayName="OtherAssets" ref="B21:D23" totalsRowCount="1" headerRowDxfId="46" dataDxfId="45" totalsRowDxfId="44">
  <autoFilter ref="B21:D22" xr:uid="{38BF568D-D0C6-4A9F-B537-6C3B5EA8CFFB}"/>
  <tableColumns count="3">
    <tableColumn id="1" xr3:uid="{47951CE6-8E12-4589-B6F3-59ADD6318395}" name="Other assets:" totalsRowLabel="Total other assets" dataDxfId="43" totalsRowDxfId="42"/>
    <tableColumn id="2" xr3:uid="{AEB367E4-D41B-4884-BF8A-9157540EE5F5}" name="2024" totalsRowFunction="sum" dataDxfId="41" totalsRowDxfId="40"/>
    <tableColumn id="3" xr3:uid="{694CC9F2-6220-4B0B-A3EB-E853F28F751A}" name="2025" totalsRowFunction="sum" dataDxfId="39" totalsRowDxfId="38"/>
  </tableColumns>
  <tableStyleInfo name="Table Style 1" showFirstColumn="1" showLastColumn="0" showRowStripes="1" showColumnStripes="0"/>
  <extLst>
    <ext xmlns:x14="http://schemas.microsoft.com/office/spreadsheetml/2009/9/main" uri="{504A1905-F514-4f6f-8877-14C23A59335A}">
      <x14:table altTextSummary="Enter or modify Other Assets items and values for Previous and Current Year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083E0EF-4D8F-4C72-AF64-7860292C9EE8}" name="CurrentLiabilities" displayName="CurrentLiabilities" ref="B28:D35" totalsRowCount="1" headerRowDxfId="37" dataDxfId="36" totalsRowDxfId="35">
  <autoFilter ref="B28:D34" xr:uid="{F083E0EF-4D8F-4C72-AF64-7860292C9EE8}"/>
  <tableColumns count="3">
    <tableColumn id="1" xr3:uid="{B8F37738-4A5B-484C-92DE-8461EE1D8788}" name="Current liabilities:" totalsRowLabel="Total current liabilities" dataDxfId="34" totalsRowDxfId="33"/>
    <tableColumn id="2" xr3:uid="{E690EC91-E47F-43DF-B888-6D0DADC7CF26}" name="2024" totalsRowFunction="sum" dataDxfId="32" totalsRowDxfId="31"/>
    <tableColumn id="3" xr3:uid="{A576CE9E-0C63-4409-808A-A96EEB00B5C4}" name="2025" totalsRowFunction="sum" dataDxfId="30" totalsRowDxfId="29"/>
  </tableColumns>
  <tableStyleInfo name="Blue Table Style" showFirstColumn="0" showLastColumn="0" showRowStripes="1" showColumnStripes="0"/>
  <extLst>
    <ext xmlns:x14="http://schemas.microsoft.com/office/spreadsheetml/2009/9/main" uri="{504A1905-F514-4f6f-8877-14C23A59335A}">
      <x14:table altTextSummary="Enter or modify Current Liabilities and values for Previous and Current Year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9E7A59E-6A55-4447-BE73-001BD6746CAA}" name="LongTermLiabilities" displayName="LongTermLiabilities" ref="B37:D39" totalsRowCount="1" headerRowDxfId="28" dataDxfId="27" totalsRowDxfId="26">
  <autoFilter ref="B37:D38" xr:uid="{C9E7A59E-6A55-4447-BE73-001BD6746CAA}"/>
  <tableColumns count="3">
    <tableColumn id="1" xr3:uid="{93255940-876C-429D-BFBE-410EA020116F}" name="Long-term liabilities:" totalsRowLabel="Total long-term liabilities" dataDxfId="25" totalsRowDxfId="2"/>
    <tableColumn id="2" xr3:uid="{C43FD732-78FE-4FDC-BD3F-F578143E1F04}" name="2024" totalsRowFunction="sum" dataDxfId="24" totalsRowDxfId="1"/>
    <tableColumn id="3" xr3:uid="{661A2777-1B33-4267-82EC-DB7BFBD2DFC7}" name="2025" totalsRowFunction="sum" dataDxfId="23" totalsRowDxfId="0"/>
  </tableColumns>
  <tableStyleInfo name="Blue Table Style" showFirstColumn="0" showLastColumn="0" showRowStripes="1" showColumnStripes="0"/>
  <extLst>
    <ext xmlns:x14="http://schemas.microsoft.com/office/spreadsheetml/2009/9/main" uri="{504A1905-F514-4f6f-8877-14C23A59335A}">
      <x14:table altTextSummary="Enter or modify Long-term Liabilities and values for Previous and Current Year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CD25F8F-9FB8-464A-9543-0C0362B7329E}" name="OwnersEquity" displayName="OwnersEquity" ref="B41:D44" totalsRowCount="1" headerRowDxfId="22" dataDxfId="21" totalsRowDxfId="20">
  <autoFilter ref="B41:D43" xr:uid="{9CD25F8F-9FB8-464A-9543-0C0362B7329E}"/>
  <tableColumns count="3">
    <tableColumn id="1" xr3:uid="{92A99A7F-4F74-40BF-AF81-995B4E5C9836}" name="Owner's equity:" totalsRowLabel="Total owner's equity" dataDxfId="19" totalsRowDxfId="18"/>
    <tableColumn id="2" xr3:uid="{E660D1B0-F201-4D87-9F63-8676E98F38C1}" name="2024" totalsRowFunction="sum" dataDxfId="17" totalsRowDxfId="16"/>
    <tableColumn id="3" xr3:uid="{4D4D7724-CA92-4EFE-AD42-A2310335A81F}" name="2025" totalsRowFunction="sum" dataDxfId="15" totalsRowDxfId="14"/>
  </tableColumns>
  <tableStyleInfo name="Blue Table Style" showFirstColumn="0" showLastColumn="0" showRowStripes="1" showColumnStripes="0"/>
  <extLst>
    <ext xmlns:x14="http://schemas.microsoft.com/office/spreadsheetml/2009/9/main" uri="{504A1905-F514-4f6f-8877-14C23A59335A}">
      <x14:table altTextSummary="Enter or modify Owner’s Equity items and values for Previous and Current Year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7B7D5F9-41B3-41D9-BEFF-84BE4CC00A19}" name="CurrentAssets" displayName="CurrentAssets" ref="B5:D12" totalsRowCount="1" headerRowDxfId="13" dataDxfId="12" totalsRowDxfId="11">
  <autoFilter ref="B5:D11" xr:uid="{87B7D5F9-41B3-41D9-BEFF-84BE4CC00A19}"/>
  <tableColumns count="3">
    <tableColumn id="1" xr3:uid="{9D90EB4A-38DE-40BA-87C6-F2867716B04B}" name="Current assets:" totalsRowLabel="Total current assets" dataDxfId="10" totalsRowDxfId="5"/>
    <tableColumn id="2" xr3:uid="{98B3C2F7-3428-4687-9CB3-765693FFD85B}" name="2024" totalsRowFunction="sum" dataDxfId="9" totalsRowDxfId="4"/>
    <tableColumn id="3" xr3:uid="{3DDB5B16-B188-4E9A-B77C-71C3FA3B1B54}" name="2025" totalsRowFunction="sum" dataDxfId="8" totalsRowDxfId="3"/>
  </tableColumns>
  <tableStyleInfo name="Table Style 1" showFirstColumn="1" showLastColumn="0" showRowStripes="0" showColumnStripes="0"/>
  <extLst>
    <ext xmlns:x14="http://schemas.microsoft.com/office/spreadsheetml/2009/9/main" uri="{504A1905-F514-4f6f-8877-14C23A59335A}">
      <x14:table altTextSummary="Enter or modify Current Assets items and values for Previous and Current Years in this table. Total is auto calculated at the end"/>
    </ext>
  </extLst>
</table>
</file>

<file path=xl/theme/theme1.xml><?xml version="1.0" encoding="utf-8"?>
<a:theme xmlns:a="http://schemas.openxmlformats.org/drawingml/2006/main" name="Office Theme">
  <a:themeElements>
    <a:clrScheme name="Custom 4">
      <a:dk1>
        <a:sysClr val="windowText" lastClr="000000"/>
      </a:dk1>
      <a:lt1>
        <a:sysClr val="window" lastClr="FFFFFF"/>
      </a:lt1>
      <a:dk2>
        <a:srgbClr val="EEECE1"/>
      </a:dk2>
      <a:lt2>
        <a:srgbClr val="EEECE1"/>
      </a:lt2>
      <a:accent1>
        <a:srgbClr val="EEECE1"/>
      </a:accent1>
      <a:accent2>
        <a:srgbClr val="EEECE1"/>
      </a:accent2>
      <a:accent3>
        <a:srgbClr val="EEECE1"/>
      </a:accent3>
      <a:accent4>
        <a:srgbClr val="EEECE1"/>
      </a:accent4>
      <a:accent5>
        <a:srgbClr val="EEECE1"/>
      </a:accent5>
      <a:accent6>
        <a:srgbClr val="EEECE1"/>
      </a:accent6>
      <a:hlink>
        <a:srgbClr val="EEECE1"/>
      </a:hlink>
      <a:folHlink>
        <a:srgbClr val="EEECE1"/>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24"/>
  <sheetViews>
    <sheetView tabSelected="1" zoomScaleNormal="100" workbookViewId="0">
      <selection activeCell="J2" sqref="J2"/>
    </sheetView>
  </sheetViews>
  <sheetFormatPr defaultColWidth="11.296875" defaultRowHeight="15.6" x14ac:dyDescent="0.3"/>
  <cols>
    <col min="1" max="1" width="29.296875" customWidth="1"/>
    <col min="2" max="2" width="19.296875" style="8" customWidth="1"/>
  </cols>
  <sheetData>
    <row r="1" spans="1:10" x14ac:dyDescent="0.3">
      <c r="A1" s="104" t="s">
        <v>16</v>
      </c>
      <c r="B1" s="104"/>
      <c r="C1" s="104"/>
    </row>
    <row r="2" spans="1:10" x14ac:dyDescent="0.3">
      <c r="A2" s="105" t="s">
        <v>27</v>
      </c>
      <c r="B2" s="105"/>
      <c r="C2" s="105"/>
    </row>
    <row r="3" spans="1:10" x14ac:dyDescent="0.3">
      <c r="A3" s="3" t="s">
        <v>18</v>
      </c>
      <c r="B3" s="7" t="s">
        <v>17</v>
      </c>
      <c r="D3" s="89" t="s">
        <v>28</v>
      </c>
      <c r="E3" s="90"/>
      <c r="F3" s="90"/>
      <c r="G3" s="90"/>
      <c r="H3" s="91"/>
    </row>
    <row r="4" spans="1:10" ht="16.2" customHeight="1" x14ac:dyDescent="0.3">
      <c r="A4" t="s">
        <v>29</v>
      </c>
      <c r="B4" s="8">
        <v>0</v>
      </c>
      <c r="D4" s="92"/>
      <c r="E4" s="93"/>
      <c r="F4" s="93"/>
      <c r="G4" s="93"/>
      <c r="H4" s="94"/>
      <c r="I4" s="4"/>
      <c r="J4" s="6"/>
    </row>
    <row r="5" spans="1:10" x14ac:dyDescent="0.3">
      <c r="A5" t="s">
        <v>30</v>
      </c>
      <c r="B5" s="8">
        <v>0</v>
      </c>
      <c r="D5" s="95"/>
      <c r="E5" s="96"/>
      <c r="F5" s="96"/>
      <c r="G5" s="96"/>
      <c r="H5" s="97"/>
      <c r="I5" s="4"/>
      <c r="J5" s="6"/>
    </row>
    <row r="6" spans="1:10" x14ac:dyDescent="0.3">
      <c r="A6" t="s">
        <v>31</v>
      </c>
      <c r="B6" s="8">
        <v>0</v>
      </c>
      <c r="I6" s="4"/>
      <c r="J6" s="6"/>
    </row>
    <row r="7" spans="1:10" s="2" customFormat="1" x14ac:dyDescent="0.3">
      <c r="A7" s="2" t="s">
        <v>48</v>
      </c>
      <c r="B7" s="11">
        <f>SUM(B4:B6)</f>
        <v>0</v>
      </c>
      <c r="G7" s="12"/>
      <c r="H7" s="12"/>
      <c r="I7" s="12"/>
      <c r="J7" s="13"/>
    </row>
    <row r="8" spans="1:10" x14ac:dyDescent="0.3">
      <c r="G8" s="4"/>
      <c r="H8" s="4"/>
      <c r="I8" s="4"/>
      <c r="J8" s="6"/>
    </row>
    <row r="9" spans="1:10" x14ac:dyDescent="0.3">
      <c r="G9" s="4"/>
      <c r="H9" s="4"/>
      <c r="I9" s="4"/>
      <c r="J9" s="6"/>
    </row>
    <row r="10" spans="1:10" ht="16.2" customHeight="1" x14ac:dyDescent="0.3">
      <c r="A10" s="2" t="s">
        <v>32</v>
      </c>
      <c r="D10" s="89" t="s">
        <v>33</v>
      </c>
      <c r="E10" s="90"/>
      <c r="F10" s="90"/>
      <c r="G10" s="90"/>
      <c r="H10" s="91"/>
      <c r="I10" s="4"/>
      <c r="J10" s="6"/>
    </row>
    <row r="11" spans="1:10" x14ac:dyDescent="0.3">
      <c r="A11" t="s">
        <v>19</v>
      </c>
      <c r="B11" s="8">
        <v>10000</v>
      </c>
      <c r="D11" s="92"/>
      <c r="E11" s="93"/>
      <c r="F11" s="93"/>
      <c r="G11" s="93"/>
      <c r="H11" s="94"/>
      <c r="I11" s="4"/>
      <c r="J11" s="6"/>
    </row>
    <row r="12" spans="1:10" x14ac:dyDescent="0.3">
      <c r="A12" t="s">
        <v>20</v>
      </c>
      <c r="B12" s="8">
        <v>0</v>
      </c>
      <c r="D12" s="92"/>
      <c r="E12" s="93"/>
      <c r="F12" s="93"/>
      <c r="G12" s="93"/>
      <c r="H12" s="94"/>
      <c r="I12" s="4"/>
      <c r="J12" s="6"/>
    </row>
    <row r="13" spans="1:10" x14ac:dyDescent="0.3">
      <c r="A13" t="s">
        <v>21</v>
      </c>
      <c r="B13" s="8">
        <v>0</v>
      </c>
      <c r="D13" s="92"/>
      <c r="E13" s="93"/>
      <c r="F13" s="93"/>
      <c r="G13" s="93"/>
      <c r="H13" s="94"/>
    </row>
    <row r="14" spans="1:10" x14ac:dyDescent="0.3">
      <c r="A14" t="s">
        <v>22</v>
      </c>
      <c r="B14" s="8">
        <v>0</v>
      </c>
      <c r="D14" s="95"/>
      <c r="E14" s="96"/>
      <c r="F14" s="96"/>
      <c r="G14" s="96"/>
      <c r="H14" s="97"/>
    </row>
    <row r="15" spans="1:10" x14ac:dyDescent="0.3">
      <c r="A15" t="s">
        <v>23</v>
      </c>
      <c r="B15" s="8">
        <v>0</v>
      </c>
    </row>
    <row r="16" spans="1:10" s="2" customFormat="1" x14ac:dyDescent="0.3">
      <c r="A16" s="2" t="s">
        <v>47</v>
      </c>
      <c r="B16" s="11">
        <f>SUM(B11:B15)</f>
        <v>10000</v>
      </c>
    </row>
    <row r="18" spans="1:8" ht="16.2" customHeight="1" x14ac:dyDescent="0.3">
      <c r="A18" s="2" t="s">
        <v>34</v>
      </c>
      <c r="D18" s="98" t="s">
        <v>35</v>
      </c>
      <c r="E18" s="99"/>
      <c r="F18" s="99"/>
      <c r="G18" s="99"/>
      <c r="H18" s="100"/>
    </row>
    <row r="19" spans="1:8" x14ac:dyDescent="0.3">
      <c r="A19" t="s">
        <v>50</v>
      </c>
      <c r="B19" s="8">
        <v>10000</v>
      </c>
      <c r="D19" s="101"/>
      <c r="E19" s="102"/>
      <c r="F19" s="102"/>
      <c r="G19" s="102"/>
      <c r="H19" s="103"/>
    </row>
    <row r="20" spans="1:8" x14ac:dyDescent="0.3">
      <c r="A20" t="s">
        <v>49</v>
      </c>
      <c r="B20" s="8">
        <f>25</f>
        <v>25</v>
      </c>
      <c r="D20" s="5"/>
      <c r="E20" s="5"/>
      <c r="F20" s="5"/>
      <c r="G20" s="5"/>
      <c r="H20" s="5"/>
    </row>
    <row r="21" spans="1:8" x14ac:dyDescent="0.3">
      <c r="A21" t="s">
        <v>24</v>
      </c>
      <c r="B21" s="8">
        <v>0</v>
      </c>
      <c r="D21" s="5"/>
      <c r="E21" s="5"/>
      <c r="F21" s="5"/>
      <c r="G21" s="5"/>
      <c r="H21" s="5"/>
    </row>
    <row r="22" spans="1:8" x14ac:dyDescent="0.3">
      <c r="A22" t="s">
        <v>25</v>
      </c>
      <c r="B22" s="8">
        <v>0</v>
      </c>
      <c r="D22" s="5"/>
      <c r="E22" s="5"/>
      <c r="F22" s="5"/>
      <c r="G22" s="5"/>
      <c r="H22" s="5"/>
    </row>
    <row r="23" spans="1:8" x14ac:dyDescent="0.3">
      <c r="A23" t="s">
        <v>26</v>
      </c>
      <c r="B23" s="8">
        <v>0</v>
      </c>
    </row>
    <row r="24" spans="1:8" s="2" customFormat="1" x14ac:dyDescent="0.3">
      <c r="A24" s="2" t="s">
        <v>36</v>
      </c>
      <c r="B24" s="11">
        <f>SUM(B19:B23)</f>
        <v>10025</v>
      </c>
    </row>
  </sheetData>
  <mergeCells count="5">
    <mergeCell ref="D10:H14"/>
    <mergeCell ref="D3:H5"/>
    <mergeCell ref="D18:H19"/>
    <mergeCell ref="A1:C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S22"/>
  <sheetViews>
    <sheetView workbookViewId="0">
      <selection activeCell="A4" sqref="A4"/>
    </sheetView>
  </sheetViews>
  <sheetFormatPr defaultColWidth="11.296875" defaultRowHeight="15.6" x14ac:dyDescent="0.3"/>
  <cols>
    <col min="1" max="1" width="26.296875" customWidth="1"/>
    <col min="2" max="13" width="11.296875" style="8"/>
    <col min="14" max="14" width="12.296875" style="11" customWidth="1"/>
    <col min="15" max="15" width="5.796875" customWidth="1"/>
    <col min="16" max="16" width="13.296875" customWidth="1"/>
    <col min="17" max="17" width="12.296875" style="1" customWidth="1"/>
    <col min="18" max="18" width="13.296875" style="1" customWidth="1"/>
    <col min="19" max="19" width="11.296875" style="8"/>
  </cols>
  <sheetData>
    <row r="1" spans="1:19" x14ac:dyDescent="0.3">
      <c r="A1" s="22" t="s">
        <v>0</v>
      </c>
    </row>
    <row r="2" spans="1:19" x14ac:dyDescent="0.3">
      <c r="B2" s="8" t="s">
        <v>3</v>
      </c>
      <c r="C2" s="8" t="s">
        <v>4</v>
      </c>
      <c r="D2" s="8" t="s">
        <v>5</v>
      </c>
      <c r="E2" s="8" t="s">
        <v>6</v>
      </c>
      <c r="F2" s="8" t="s">
        <v>7</v>
      </c>
      <c r="G2" s="8" t="s">
        <v>8</v>
      </c>
      <c r="H2" s="8" t="s">
        <v>9</v>
      </c>
      <c r="I2" s="8" t="s">
        <v>10</v>
      </c>
      <c r="J2" s="8" t="s">
        <v>11</v>
      </c>
      <c r="K2" s="8" t="s">
        <v>12</v>
      </c>
      <c r="L2" s="8" t="s">
        <v>13</v>
      </c>
      <c r="M2" s="8" t="s">
        <v>14</v>
      </c>
      <c r="N2" s="11" t="s">
        <v>15</v>
      </c>
    </row>
    <row r="3" spans="1:19" ht="16.2" thickBot="1" x14ac:dyDescent="0.35">
      <c r="A3" s="2" t="s">
        <v>1</v>
      </c>
    </row>
    <row r="4" spans="1:19" x14ac:dyDescent="0.3">
      <c r="A4" t="s">
        <v>51</v>
      </c>
      <c r="B4" s="8">
        <f>(3*4*10)+(1*4*15)</f>
        <v>180</v>
      </c>
      <c r="C4" s="8">
        <f t="shared" ref="C4:D4" si="0">(3*4*10)+(1*4*15)</f>
        <v>180</v>
      </c>
      <c r="D4" s="8">
        <f t="shared" si="0"/>
        <v>180</v>
      </c>
      <c r="E4" s="8">
        <f>(5*4*10)+(2*4*15)</f>
        <v>320</v>
      </c>
      <c r="F4" s="8">
        <f t="shared" ref="F4:G4" si="1">(5*4*10)+(2*4*15)</f>
        <v>320</v>
      </c>
      <c r="G4" s="8">
        <f t="shared" si="1"/>
        <v>320</v>
      </c>
      <c r="H4" s="8">
        <f>(7*4*10)+(3*4*15)</f>
        <v>460</v>
      </c>
      <c r="I4" s="8">
        <f t="shared" ref="I4:J4" si="2">(7*4*10)+(3*4*15)</f>
        <v>460</v>
      </c>
      <c r="J4" s="8">
        <f t="shared" si="2"/>
        <v>460</v>
      </c>
      <c r="K4" s="8">
        <f>(10*4*10)+(4*4*15)</f>
        <v>640</v>
      </c>
      <c r="L4" s="8">
        <f t="shared" ref="L4:M4" si="3">(10*4*10)+(4*4*15)</f>
        <v>640</v>
      </c>
      <c r="M4" s="8">
        <f t="shared" si="3"/>
        <v>640</v>
      </c>
      <c r="N4" s="11">
        <f>SUM(B4:M4)</f>
        <v>4800</v>
      </c>
      <c r="P4" s="19" t="s">
        <v>53</v>
      </c>
      <c r="Q4" s="20" t="s">
        <v>58</v>
      </c>
      <c r="R4" s="20" t="s">
        <v>59</v>
      </c>
      <c r="S4" s="21" t="s">
        <v>48</v>
      </c>
    </row>
    <row r="5" spans="1:19" x14ac:dyDescent="0.3">
      <c r="A5" s="9"/>
      <c r="P5" s="14" t="s">
        <v>54</v>
      </c>
      <c r="Q5" s="1">
        <f>3*4</f>
        <v>12</v>
      </c>
      <c r="R5" s="1">
        <f>1*4</f>
        <v>4</v>
      </c>
      <c r="S5" s="15">
        <f>Q5*10+R5*15</f>
        <v>180</v>
      </c>
    </row>
    <row r="6" spans="1:19" x14ac:dyDescent="0.3">
      <c r="P6" s="14" t="s">
        <v>55</v>
      </c>
      <c r="Q6" s="1">
        <f>5*4</f>
        <v>20</v>
      </c>
      <c r="R6" s="1">
        <f>2*4</f>
        <v>8</v>
      </c>
      <c r="S6" s="15">
        <f t="shared" ref="S6:S8" si="4">Q6*10+R6*15</f>
        <v>320</v>
      </c>
    </row>
    <row r="7" spans="1:19" x14ac:dyDescent="0.3">
      <c r="P7" s="14" t="s">
        <v>56</v>
      </c>
      <c r="Q7" s="1">
        <f>7*4</f>
        <v>28</v>
      </c>
      <c r="R7" s="1">
        <f>3*4</f>
        <v>12</v>
      </c>
      <c r="S7" s="15">
        <f t="shared" si="4"/>
        <v>460</v>
      </c>
    </row>
    <row r="8" spans="1:19" ht="16.2" thickBot="1" x14ac:dyDescent="0.35">
      <c r="P8" s="16" t="s">
        <v>57</v>
      </c>
      <c r="Q8" s="17">
        <f>10*4</f>
        <v>40</v>
      </c>
      <c r="R8" s="17">
        <f>4*4</f>
        <v>16</v>
      </c>
      <c r="S8" s="18">
        <f t="shared" si="4"/>
        <v>640</v>
      </c>
    </row>
    <row r="9" spans="1:19" s="2" customFormat="1" x14ac:dyDescent="0.3">
      <c r="A9" s="2" t="s">
        <v>42</v>
      </c>
      <c r="B9" s="11">
        <f t="shared" ref="B9:N9" si="5">SUM(B4:B8)</f>
        <v>180</v>
      </c>
      <c r="C9" s="11">
        <f t="shared" si="5"/>
        <v>180</v>
      </c>
      <c r="D9" s="11">
        <f t="shared" si="5"/>
        <v>180</v>
      </c>
      <c r="E9" s="11">
        <f t="shared" si="5"/>
        <v>320</v>
      </c>
      <c r="F9" s="11">
        <f t="shared" si="5"/>
        <v>320</v>
      </c>
      <c r="G9" s="11">
        <f t="shared" si="5"/>
        <v>320</v>
      </c>
      <c r="H9" s="11">
        <f t="shared" si="5"/>
        <v>460</v>
      </c>
      <c r="I9" s="11">
        <f t="shared" si="5"/>
        <v>460</v>
      </c>
      <c r="J9" s="11">
        <f t="shared" si="5"/>
        <v>460</v>
      </c>
      <c r="K9" s="11">
        <f t="shared" si="5"/>
        <v>640</v>
      </c>
      <c r="L9" s="11">
        <f t="shared" si="5"/>
        <v>640</v>
      </c>
      <c r="M9" s="11">
        <f t="shared" si="5"/>
        <v>640</v>
      </c>
      <c r="N9" s="11">
        <f t="shared" si="5"/>
        <v>4800</v>
      </c>
      <c r="Q9" s="3"/>
      <c r="R9" s="3"/>
      <c r="S9" s="11"/>
    </row>
    <row r="11" spans="1:19" x14ac:dyDescent="0.3">
      <c r="A11" s="2" t="s">
        <v>2</v>
      </c>
    </row>
    <row r="12" spans="1:19" x14ac:dyDescent="0.3">
      <c r="A12" t="s">
        <v>37</v>
      </c>
      <c r="B12" s="8">
        <v>0</v>
      </c>
      <c r="C12" s="8">
        <v>0</v>
      </c>
      <c r="D12" s="8">
        <v>0</v>
      </c>
      <c r="E12" s="8">
        <v>0</v>
      </c>
      <c r="F12" s="8">
        <v>0</v>
      </c>
      <c r="G12" s="8">
        <v>0</v>
      </c>
      <c r="H12" s="8">
        <v>0</v>
      </c>
      <c r="I12" s="8">
        <v>0</v>
      </c>
      <c r="J12" s="8">
        <v>0</v>
      </c>
      <c r="K12" s="8">
        <v>0</v>
      </c>
      <c r="L12" s="8">
        <v>0</v>
      </c>
      <c r="M12" s="8">
        <v>0</v>
      </c>
      <c r="N12" s="11">
        <f>SUM(B12:M12)</f>
        <v>0</v>
      </c>
    </row>
    <row r="13" spans="1:19" x14ac:dyDescent="0.3">
      <c r="A13" t="s">
        <v>38</v>
      </c>
      <c r="B13" s="8">
        <v>100</v>
      </c>
      <c r="C13" s="8">
        <v>100</v>
      </c>
      <c r="D13" s="8">
        <v>100</v>
      </c>
      <c r="E13" s="8">
        <v>100</v>
      </c>
      <c r="F13" s="8">
        <v>100</v>
      </c>
      <c r="G13" s="8">
        <v>100</v>
      </c>
      <c r="H13" s="8">
        <v>100</v>
      </c>
      <c r="I13" s="8">
        <v>100</v>
      </c>
      <c r="J13" s="8">
        <v>100</v>
      </c>
      <c r="K13" s="8">
        <v>100</v>
      </c>
      <c r="L13" s="8">
        <v>100</v>
      </c>
      <c r="M13" s="8">
        <v>100</v>
      </c>
      <c r="N13" s="11">
        <f>SUM(B13:M13)</f>
        <v>1200</v>
      </c>
    </row>
    <row r="14" spans="1:19" x14ac:dyDescent="0.3">
      <c r="A14" t="s">
        <v>39</v>
      </c>
      <c r="E14" s="10"/>
    </row>
    <row r="15" spans="1:19" x14ac:dyDescent="0.3">
      <c r="A15" t="s">
        <v>40</v>
      </c>
    </row>
    <row r="16" spans="1:19" x14ac:dyDescent="0.3">
      <c r="A16" t="s">
        <v>41</v>
      </c>
    </row>
    <row r="17" spans="1:19" x14ac:dyDescent="0.3">
      <c r="A17" t="s">
        <v>52</v>
      </c>
      <c r="B17" s="8">
        <v>50</v>
      </c>
      <c r="C17" s="8">
        <v>50</v>
      </c>
      <c r="D17" s="8">
        <v>50</v>
      </c>
      <c r="E17" s="8">
        <v>80</v>
      </c>
      <c r="F17" s="8">
        <v>80</v>
      </c>
      <c r="G17" s="8">
        <v>80</v>
      </c>
      <c r="H17" s="8">
        <v>100</v>
      </c>
      <c r="I17" s="8">
        <v>100</v>
      </c>
      <c r="J17" s="8">
        <v>100</v>
      </c>
      <c r="K17" s="8">
        <v>150</v>
      </c>
      <c r="L17" s="8">
        <v>150</v>
      </c>
      <c r="M17" s="8">
        <v>150</v>
      </c>
      <c r="N17" s="11">
        <f>SUM(B17:M17)</f>
        <v>1140</v>
      </c>
    </row>
    <row r="18" spans="1:19" s="2" customFormat="1" x14ac:dyDescent="0.3">
      <c r="A18" s="2" t="s">
        <v>43</v>
      </c>
      <c r="B18" s="11">
        <f>SUM(B12:B17)</f>
        <v>150</v>
      </c>
      <c r="C18" s="11">
        <f t="shared" ref="C18:M18" si="6">SUM(C12:C17)</f>
        <v>150</v>
      </c>
      <c r="D18" s="11">
        <f t="shared" si="6"/>
        <v>150</v>
      </c>
      <c r="E18" s="11">
        <f t="shared" si="6"/>
        <v>180</v>
      </c>
      <c r="F18" s="11">
        <f t="shared" si="6"/>
        <v>180</v>
      </c>
      <c r="G18" s="11">
        <f t="shared" si="6"/>
        <v>180</v>
      </c>
      <c r="H18" s="11">
        <f t="shared" si="6"/>
        <v>200</v>
      </c>
      <c r="I18" s="11">
        <f t="shared" si="6"/>
        <v>200</v>
      </c>
      <c r="J18" s="11">
        <f t="shared" si="6"/>
        <v>200</v>
      </c>
      <c r="K18" s="11">
        <f t="shared" si="6"/>
        <v>250</v>
      </c>
      <c r="L18" s="11">
        <f t="shared" si="6"/>
        <v>250</v>
      </c>
      <c r="M18" s="11">
        <f t="shared" si="6"/>
        <v>250</v>
      </c>
      <c r="N18" s="11">
        <f>SUM(B18:M18)</f>
        <v>2340</v>
      </c>
      <c r="Q18" s="3"/>
      <c r="R18" s="3"/>
      <c r="S18" s="11"/>
    </row>
    <row r="19" spans="1:19" x14ac:dyDescent="0.3">
      <c r="A19" s="2"/>
    </row>
    <row r="20" spans="1:19" x14ac:dyDescent="0.3">
      <c r="A20" s="2" t="s">
        <v>44</v>
      </c>
      <c r="B20" s="8">
        <f>B9-B18</f>
        <v>30</v>
      </c>
      <c r="C20" s="8">
        <f t="shared" ref="C20:M20" si="7">C9-C18</f>
        <v>30</v>
      </c>
      <c r="D20" s="8">
        <f t="shared" si="7"/>
        <v>30</v>
      </c>
      <c r="E20" s="8">
        <f t="shared" si="7"/>
        <v>140</v>
      </c>
      <c r="F20" s="8">
        <f t="shared" si="7"/>
        <v>140</v>
      </c>
      <c r="G20" s="8">
        <f t="shared" si="7"/>
        <v>140</v>
      </c>
      <c r="H20" s="8">
        <f t="shared" si="7"/>
        <v>260</v>
      </c>
      <c r="I20" s="8">
        <f t="shared" si="7"/>
        <v>260</v>
      </c>
      <c r="J20" s="8">
        <f t="shared" si="7"/>
        <v>260</v>
      </c>
      <c r="K20" s="8">
        <f t="shared" si="7"/>
        <v>390</v>
      </c>
      <c r="L20" s="8">
        <f t="shared" si="7"/>
        <v>390</v>
      </c>
      <c r="M20" s="8">
        <f t="shared" si="7"/>
        <v>390</v>
      </c>
      <c r="N20" s="11">
        <f>SUM(B20:M20)</f>
        <v>2460</v>
      </c>
    </row>
    <row r="21" spans="1:19" x14ac:dyDescent="0.3">
      <c r="A21" t="s">
        <v>45</v>
      </c>
      <c r="B21" s="8">
        <f>5%*B20</f>
        <v>1.5</v>
      </c>
      <c r="C21" s="8">
        <f t="shared" ref="C21:M21" si="8">5%*C20</f>
        <v>1.5</v>
      </c>
      <c r="D21" s="8">
        <f t="shared" si="8"/>
        <v>1.5</v>
      </c>
      <c r="E21" s="8">
        <f t="shared" si="8"/>
        <v>7</v>
      </c>
      <c r="F21" s="8">
        <f t="shared" si="8"/>
        <v>7</v>
      </c>
      <c r="G21" s="8">
        <f t="shared" si="8"/>
        <v>7</v>
      </c>
      <c r="H21" s="8">
        <f t="shared" si="8"/>
        <v>13</v>
      </c>
      <c r="I21" s="8">
        <f t="shared" si="8"/>
        <v>13</v>
      </c>
      <c r="J21" s="8">
        <f t="shared" si="8"/>
        <v>13</v>
      </c>
      <c r="K21" s="8">
        <f t="shared" si="8"/>
        <v>19.5</v>
      </c>
      <c r="L21" s="8">
        <f t="shared" si="8"/>
        <v>19.5</v>
      </c>
      <c r="M21" s="8">
        <f t="shared" si="8"/>
        <v>19.5</v>
      </c>
      <c r="N21" s="11">
        <f t="shared" ref="N21:N22" si="9">SUM(B21:M21)</f>
        <v>123</v>
      </c>
    </row>
    <row r="22" spans="1:19" x14ac:dyDescent="0.3">
      <c r="A22" s="2" t="s">
        <v>46</v>
      </c>
      <c r="B22" s="8">
        <f>B20-B21</f>
        <v>28.5</v>
      </c>
      <c r="C22" s="8">
        <f t="shared" ref="C22:M22" si="10">C20-C21</f>
        <v>28.5</v>
      </c>
      <c r="D22" s="8">
        <f t="shared" si="10"/>
        <v>28.5</v>
      </c>
      <c r="E22" s="8">
        <f t="shared" si="10"/>
        <v>133</v>
      </c>
      <c r="F22" s="8">
        <f t="shared" si="10"/>
        <v>133</v>
      </c>
      <c r="G22" s="8">
        <f t="shared" si="10"/>
        <v>133</v>
      </c>
      <c r="H22" s="8">
        <f t="shared" si="10"/>
        <v>247</v>
      </c>
      <c r="I22" s="8">
        <f t="shared" si="10"/>
        <v>247</v>
      </c>
      <c r="J22" s="8">
        <f t="shared" si="10"/>
        <v>247</v>
      </c>
      <c r="K22" s="8">
        <f t="shared" si="10"/>
        <v>370.5</v>
      </c>
      <c r="L22" s="8">
        <f t="shared" si="10"/>
        <v>370.5</v>
      </c>
      <c r="M22" s="8">
        <f t="shared" si="10"/>
        <v>370.5</v>
      </c>
      <c r="N22" s="11">
        <f t="shared" si="9"/>
        <v>2337</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4766-C496-45A3-B405-3C7AD647B0FD}">
  <dimension ref="A1:S22"/>
  <sheetViews>
    <sheetView workbookViewId="0">
      <selection activeCell="A13" sqref="A13"/>
    </sheetView>
  </sheetViews>
  <sheetFormatPr defaultColWidth="11.296875" defaultRowHeight="15.6" x14ac:dyDescent="0.3"/>
  <cols>
    <col min="1" max="1" width="26.296875" customWidth="1"/>
    <col min="2" max="13" width="11.296875" style="8"/>
    <col min="14" max="14" width="12.296875" style="11" customWidth="1"/>
    <col min="15" max="15" width="6.296875" customWidth="1"/>
    <col min="16" max="16" width="13.59765625" customWidth="1"/>
    <col min="17" max="17" width="12.296875" style="1" customWidth="1"/>
    <col min="18" max="18" width="13.296875" style="1" customWidth="1"/>
    <col min="19" max="19" width="11.296875" style="8"/>
  </cols>
  <sheetData>
    <row r="1" spans="1:19" x14ac:dyDescent="0.3">
      <c r="A1" s="22" t="s">
        <v>60</v>
      </c>
    </row>
    <row r="2" spans="1:19" x14ac:dyDescent="0.3">
      <c r="B2" s="8" t="s">
        <v>3</v>
      </c>
      <c r="C2" s="8" t="s">
        <v>4</v>
      </c>
      <c r="D2" s="8" t="s">
        <v>5</v>
      </c>
      <c r="E2" s="8" t="s">
        <v>6</v>
      </c>
      <c r="F2" s="8" t="s">
        <v>7</v>
      </c>
      <c r="G2" s="8" t="s">
        <v>8</v>
      </c>
      <c r="H2" s="8" t="s">
        <v>9</v>
      </c>
      <c r="I2" s="8" t="s">
        <v>10</v>
      </c>
      <c r="J2" s="8" t="s">
        <v>11</v>
      </c>
      <c r="K2" s="8" t="s">
        <v>12</v>
      </c>
      <c r="L2" s="8" t="s">
        <v>13</v>
      </c>
      <c r="M2" s="8" t="s">
        <v>14</v>
      </c>
      <c r="N2" s="11" t="s">
        <v>15</v>
      </c>
    </row>
    <row r="3" spans="1:19" ht="16.2" thickBot="1" x14ac:dyDescent="0.35">
      <c r="A3" s="2" t="s">
        <v>1</v>
      </c>
    </row>
    <row r="4" spans="1:19" x14ac:dyDescent="0.3">
      <c r="A4" t="s">
        <v>51</v>
      </c>
      <c r="B4" s="8">
        <v>520</v>
      </c>
      <c r="C4" s="8">
        <v>520</v>
      </c>
      <c r="D4" s="8">
        <v>520</v>
      </c>
      <c r="E4" s="8">
        <v>720</v>
      </c>
      <c r="F4" s="8">
        <v>720</v>
      </c>
      <c r="G4" s="8">
        <v>720</v>
      </c>
      <c r="H4" s="8">
        <v>920</v>
      </c>
      <c r="I4" s="8">
        <v>920</v>
      </c>
      <c r="J4" s="8">
        <v>920</v>
      </c>
      <c r="K4" s="8">
        <v>1120</v>
      </c>
      <c r="L4" s="8">
        <v>1120</v>
      </c>
      <c r="M4" s="8">
        <v>1120</v>
      </c>
      <c r="N4" s="11">
        <f>SUM(B4:M4)</f>
        <v>9840</v>
      </c>
      <c r="P4" s="19" t="s">
        <v>53</v>
      </c>
      <c r="Q4" s="20" t="s">
        <v>58</v>
      </c>
      <c r="R4" s="20" t="s">
        <v>59</v>
      </c>
      <c r="S4" s="21" t="s">
        <v>48</v>
      </c>
    </row>
    <row r="5" spans="1:19" x14ac:dyDescent="0.3">
      <c r="A5" s="9"/>
      <c r="P5" s="14" t="s">
        <v>54</v>
      </c>
      <c r="Q5" s="1">
        <f>10*4</f>
        <v>40</v>
      </c>
      <c r="R5" s="1">
        <f>2*4</f>
        <v>8</v>
      </c>
      <c r="S5" s="15">
        <f>Q5*10+R5*15</f>
        <v>520</v>
      </c>
    </row>
    <row r="6" spans="1:19" x14ac:dyDescent="0.3">
      <c r="P6" s="14" t="s">
        <v>55</v>
      </c>
      <c r="Q6" s="1">
        <f>12*4</f>
        <v>48</v>
      </c>
      <c r="R6" s="1">
        <f>4*4</f>
        <v>16</v>
      </c>
      <c r="S6" s="15">
        <f t="shared" ref="S6:S8" si="0">Q6*10+R6*15</f>
        <v>720</v>
      </c>
    </row>
    <row r="7" spans="1:19" x14ac:dyDescent="0.3">
      <c r="P7" s="14" t="s">
        <v>56</v>
      </c>
      <c r="Q7" s="1">
        <f>14*4</f>
        <v>56</v>
      </c>
      <c r="R7" s="1">
        <f>6*4</f>
        <v>24</v>
      </c>
      <c r="S7" s="15">
        <f t="shared" si="0"/>
        <v>920</v>
      </c>
    </row>
    <row r="8" spans="1:19" ht="16.2" thickBot="1" x14ac:dyDescent="0.35">
      <c r="P8" s="16" t="s">
        <v>57</v>
      </c>
      <c r="Q8" s="17">
        <f>16*4</f>
        <v>64</v>
      </c>
      <c r="R8" s="17">
        <f>8*4</f>
        <v>32</v>
      </c>
      <c r="S8" s="18">
        <f t="shared" si="0"/>
        <v>1120</v>
      </c>
    </row>
    <row r="9" spans="1:19" s="2" customFormat="1" x14ac:dyDescent="0.3">
      <c r="A9" s="2" t="s">
        <v>42</v>
      </c>
      <c r="B9" s="11">
        <f t="shared" ref="B9:N9" si="1">SUM(B4:B8)</f>
        <v>520</v>
      </c>
      <c r="C9" s="11">
        <f t="shared" si="1"/>
        <v>520</v>
      </c>
      <c r="D9" s="11">
        <f t="shared" si="1"/>
        <v>520</v>
      </c>
      <c r="E9" s="11">
        <f t="shared" si="1"/>
        <v>720</v>
      </c>
      <c r="F9" s="11">
        <f t="shared" si="1"/>
        <v>720</v>
      </c>
      <c r="G9" s="11">
        <f t="shared" si="1"/>
        <v>720</v>
      </c>
      <c r="H9" s="11">
        <f t="shared" si="1"/>
        <v>920</v>
      </c>
      <c r="I9" s="11">
        <f t="shared" si="1"/>
        <v>920</v>
      </c>
      <c r="J9" s="11">
        <f t="shared" si="1"/>
        <v>920</v>
      </c>
      <c r="K9" s="11">
        <f t="shared" si="1"/>
        <v>1120</v>
      </c>
      <c r="L9" s="11">
        <f t="shared" si="1"/>
        <v>1120</v>
      </c>
      <c r="M9" s="11">
        <f t="shared" si="1"/>
        <v>1120</v>
      </c>
      <c r="N9" s="11">
        <f t="shared" si="1"/>
        <v>9840</v>
      </c>
      <c r="Q9" s="3"/>
      <c r="R9" s="3"/>
      <c r="S9" s="11"/>
    </row>
    <row r="11" spans="1:19" x14ac:dyDescent="0.3">
      <c r="A11" s="2" t="s">
        <v>2</v>
      </c>
    </row>
    <row r="12" spans="1:19" x14ac:dyDescent="0.3">
      <c r="A12" t="s">
        <v>37</v>
      </c>
      <c r="B12" s="8">
        <v>0</v>
      </c>
      <c r="C12" s="8">
        <v>0</v>
      </c>
      <c r="D12" s="8">
        <v>0</v>
      </c>
      <c r="E12" s="8">
        <v>0</v>
      </c>
      <c r="F12" s="8">
        <v>0</v>
      </c>
      <c r="G12" s="8">
        <v>0</v>
      </c>
      <c r="H12" s="8">
        <v>0</v>
      </c>
      <c r="I12" s="8">
        <v>0</v>
      </c>
      <c r="J12" s="8">
        <v>0</v>
      </c>
      <c r="K12" s="8">
        <v>0</v>
      </c>
      <c r="L12" s="8">
        <v>0</v>
      </c>
      <c r="M12" s="8">
        <v>0</v>
      </c>
      <c r="N12" s="11">
        <f>SUM(B12:M12)</f>
        <v>0</v>
      </c>
    </row>
    <row r="13" spans="1:19" x14ac:dyDescent="0.3">
      <c r="A13" t="s">
        <v>38</v>
      </c>
      <c r="B13" s="8">
        <v>120</v>
      </c>
      <c r="C13" s="8">
        <v>120</v>
      </c>
      <c r="D13" s="8">
        <v>120</v>
      </c>
      <c r="E13" s="8">
        <v>120</v>
      </c>
      <c r="F13" s="8">
        <v>120</v>
      </c>
      <c r="G13" s="8">
        <v>120</v>
      </c>
      <c r="H13" s="8">
        <v>120</v>
      </c>
      <c r="I13" s="8">
        <v>120</v>
      </c>
      <c r="J13" s="8">
        <v>120</v>
      </c>
      <c r="K13" s="8">
        <v>120</v>
      </c>
      <c r="L13" s="8">
        <v>120</v>
      </c>
      <c r="M13" s="8">
        <v>120</v>
      </c>
      <c r="N13" s="11">
        <f>SUM(B13:M13)</f>
        <v>1440</v>
      </c>
    </row>
    <row r="14" spans="1:19" x14ac:dyDescent="0.3">
      <c r="A14" t="s">
        <v>39</v>
      </c>
      <c r="E14" s="10"/>
    </row>
    <row r="15" spans="1:19" x14ac:dyDescent="0.3">
      <c r="A15" t="s">
        <v>40</v>
      </c>
    </row>
    <row r="16" spans="1:19" x14ac:dyDescent="0.3">
      <c r="A16" t="s">
        <v>41</v>
      </c>
    </row>
    <row r="17" spans="1:19" x14ac:dyDescent="0.3">
      <c r="A17" t="s">
        <v>52</v>
      </c>
      <c r="B17" s="8">
        <v>100</v>
      </c>
      <c r="C17" s="8">
        <v>100</v>
      </c>
      <c r="D17" s="8">
        <v>100</v>
      </c>
      <c r="E17" s="8">
        <v>120</v>
      </c>
      <c r="F17" s="8">
        <v>120</v>
      </c>
      <c r="G17" s="8">
        <v>120</v>
      </c>
      <c r="H17" s="8">
        <v>150</v>
      </c>
      <c r="I17" s="8">
        <v>150</v>
      </c>
      <c r="J17" s="8">
        <v>150</v>
      </c>
      <c r="K17" s="8">
        <v>170</v>
      </c>
      <c r="L17" s="8">
        <v>170</v>
      </c>
      <c r="M17" s="8">
        <v>170</v>
      </c>
      <c r="N17" s="11">
        <f>SUM(B17:M17)</f>
        <v>1620</v>
      </c>
    </row>
    <row r="18" spans="1:19" s="2" customFormat="1" x14ac:dyDescent="0.3">
      <c r="A18" s="2" t="s">
        <v>43</v>
      </c>
      <c r="B18" s="11">
        <f>SUM(B12:B17)</f>
        <v>220</v>
      </c>
      <c r="C18" s="11">
        <f t="shared" ref="C18:M18" si="2">SUM(C12:C17)</f>
        <v>220</v>
      </c>
      <c r="D18" s="11">
        <f t="shared" si="2"/>
        <v>220</v>
      </c>
      <c r="E18" s="11">
        <f t="shared" si="2"/>
        <v>240</v>
      </c>
      <c r="F18" s="11">
        <f t="shared" si="2"/>
        <v>240</v>
      </c>
      <c r="G18" s="11">
        <f t="shared" si="2"/>
        <v>240</v>
      </c>
      <c r="H18" s="11">
        <f t="shared" si="2"/>
        <v>270</v>
      </c>
      <c r="I18" s="11">
        <f t="shared" si="2"/>
        <v>270</v>
      </c>
      <c r="J18" s="11">
        <f t="shared" si="2"/>
        <v>270</v>
      </c>
      <c r="K18" s="11">
        <f t="shared" si="2"/>
        <v>290</v>
      </c>
      <c r="L18" s="11">
        <f t="shared" si="2"/>
        <v>290</v>
      </c>
      <c r="M18" s="11">
        <f t="shared" si="2"/>
        <v>290</v>
      </c>
      <c r="N18" s="11">
        <f>SUM(B18:M18)</f>
        <v>3060</v>
      </c>
      <c r="Q18" s="3"/>
      <c r="R18" s="3"/>
      <c r="S18" s="11"/>
    </row>
    <row r="19" spans="1:19" x14ac:dyDescent="0.3">
      <c r="A19" s="2"/>
    </row>
    <row r="20" spans="1:19" x14ac:dyDescent="0.3">
      <c r="A20" s="2" t="s">
        <v>44</v>
      </c>
      <c r="B20" s="8">
        <f>B9-B18</f>
        <v>300</v>
      </c>
      <c r="C20" s="8">
        <f t="shared" ref="C20:M20" si="3">C9-C18</f>
        <v>300</v>
      </c>
      <c r="D20" s="8">
        <f t="shared" si="3"/>
        <v>300</v>
      </c>
      <c r="E20" s="8">
        <f t="shared" si="3"/>
        <v>480</v>
      </c>
      <c r="F20" s="8">
        <f t="shared" si="3"/>
        <v>480</v>
      </c>
      <c r="G20" s="8">
        <f t="shared" si="3"/>
        <v>480</v>
      </c>
      <c r="H20" s="8">
        <f t="shared" si="3"/>
        <v>650</v>
      </c>
      <c r="I20" s="8">
        <f t="shared" si="3"/>
        <v>650</v>
      </c>
      <c r="J20" s="8">
        <f t="shared" si="3"/>
        <v>650</v>
      </c>
      <c r="K20" s="8">
        <f t="shared" si="3"/>
        <v>830</v>
      </c>
      <c r="L20" s="8">
        <f t="shared" si="3"/>
        <v>830</v>
      </c>
      <c r="M20" s="8">
        <f t="shared" si="3"/>
        <v>830</v>
      </c>
      <c r="N20" s="11">
        <f>SUM(B20:M20)</f>
        <v>6780</v>
      </c>
    </row>
    <row r="21" spans="1:19" x14ac:dyDescent="0.3">
      <c r="A21" t="s">
        <v>45</v>
      </c>
      <c r="B21" s="8">
        <f>5%*B20</f>
        <v>15</v>
      </c>
      <c r="C21" s="8">
        <f t="shared" ref="C21:M21" si="4">5%*C20</f>
        <v>15</v>
      </c>
      <c r="D21" s="8">
        <f t="shared" si="4"/>
        <v>15</v>
      </c>
      <c r="E21" s="8">
        <f t="shared" si="4"/>
        <v>24</v>
      </c>
      <c r="F21" s="8">
        <f t="shared" si="4"/>
        <v>24</v>
      </c>
      <c r="G21" s="8">
        <f t="shared" si="4"/>
        <v>24</v>
      </c>
      <c r="H21" s="8">
        <f t="shared" si="4"/>
        <v>32.5</v>
      </c>
      <c r="I21" s="8">
        <f t="shared" si="4"/>
        <v>32.5</v>
      </c>
      <c r="J21" s="8">
        <f t="shared" si="4"/>
        <v>32.5</v>
      </c>
      <c r="K21" s="8">
        <f t="shared" si="4"/>
        <v>41.5</v>
      </c>
      <c r="L21" s="8">
        <f t="shared" si="4"/>
        <v>41.5</v>
      </c>
      <c r="M21" s="8">
        <f t="shared" si="4"/>
        <v>41.5</v>
      </c>
      <c r="N21" s="11">
        <f t="shared" ref="N21:N22" si="5">SUM(B21:M21)</f>
        <v>339</v>
      </c>
    </row>
    <row r="22" spans="1:19" x14ac:dyDescent="0.3">
      <c r="A22" s="2" t="s">
        <v>46</v>
      </c>
      <c r="B22" s="8">
        <f>B20-B21</f>
        <v>285</v>
      </c>
      <c r="C22" s="8">
        <f t="shared" ref="C22:M22" si="6">C20-C21</f>
        <v>285</v>
      </c>
      <c r="D22" s="8">
        <f t="shared" si="6"/>
        <v>285</v>
      </c>
      <c r="E22" s="8">
        <f t="shared" si="6"/>
        <v>456</v>
      </c>
      <c r="F22" s="8">
        <f t="shared" si="6"/>
        <v>456</v>
      </c>
      <c r="G22" s="8">
        <f t="shared" si="6"/>
        <v>456</v>
      </c>
      <c r="H22" s="8">
        <f t="shared" si="6"/>
        <v>617.5</v>
      </c>
      <c r="I22" s="8">
        <f t="shared" si="6"/>
        <v>617.5</v>
      </c>
      <c r="J22" s="8">
        <f t="shared" si="6"/>
        <v>617.5</v>
      </c>
      <c r="K22" s="8">
        <f t="shared" si="6"/>
        <v>788.5</v>
      </c>
      <c r="L22" s="8">
        <f t="shared" si="6"/>
        <v>788.5</v>
      </c>
      <c r="M22" s="8">
        <f t="shared" si="6"/>
        <v>788.5</v>
      </c>
      <c r="N22" s="11">
        <f t="shared" si="5"/>
        <v>6441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72E61-E974-4F55-A63F-C7929F8D00AB}">
  <dimension ref="A1:S22"/>
  <sheetViews>
    <sheetView workbookViewId="0"/>
  </sheetViews>
  <sheetFormatPr defaultColWidth="11.296875" defaultRowHeight="15.6" x14ac:dyDescent="0.3"/>
  <cols>
    <col min="1" max="1" width="26.296875" customWidth="1"/>
    <col min="2" max="13" width="11.296875" style="8"/>
    <col min="14" max="14" width="12.296875" style="11" customWidth="1"/>
    <col min="15" max="15" width="6.5" customWidth="1"/>
    <col min="16" max="16" width="12.59765625" customWidth="1"/>
    <col min="17" max="17" width="12.296875" style="1" customWidth="1"/>
    <col min="18" max="18" width="13.296875" style="1" customWidth="1"/>
    <col min="19" max="19" width="11.296875" style="8"/>
  </cols>
  <sheetData>
    <row r="1" spans="1:19" x14ac:dyDescent="0.3">
      <c r="A1" s="22" t="s">
        <v>61</v>
      </c>
    </row>
    <row r="2" spans="1:19" x14ac:dyDescent="0.3">
      <c r="B2" s="8" t="s">
        <v>3</v>
      </c>
      <c r="C2" s="8" t="s">
        <v>4</v>
      </c>
      <c r="D2" s="8" t="s">
        <v>5</v>
      </c>
      <c r="E2" s="8" t="s">
        <v>6</v>
      </c>
      <c r="F2" s="8" t="s">
        <v>7</v>
      </c>
      <c r="G2" s="8" t="s">
        <v>8</v>
      </c>
      <c r="H2" s="8" t="s">
        <v>9</v>
      </c>
      <c r="I2" s="8" t="s">
        <v>10</v>
      </c>
      <c r="J2" s="8" t="s">
        <v>11</v>
      </c>
      <c r="K2" s="8" t="s">
        <v>12</v>
      </c>
      <c r="L2" s="8" t="s">
        <v>13</v>
      </c>
      <c r="M2" s="8" t="s">
        <v>14</v>
      </c>
      <c r="N2" s="11" t="s">
        <v>15</v>
      </c>
    </row>
    <row r="3" spans="1:19" ht="16.2" thickBot="1" x14ac:dyDescent="0.35">
      <c r="A3" s="2" t="s">
        <v>1</v>
      </c>
    </row>
    <row r="4" spans="1:19" x14ac:dyDescent="0.3">
      <c r="A4" t="s">
        <v>51</v>
      </c>
      <c r="B4" s="8">
        <v>520</v>
      </c>
      <c r="C4" s="8">
        <v>520</v>
      </c>
      <c r="D4" s="8">
        <v>520</v>
      </c>
      <c r="E4" s="8">
        <v>720</v>
      </c>
      <c r="F4" s="8">
        <v>720</v>
      </c>
      <c r="G4" s="8">
        <v>720</v>
      </c>
      <c r="H4" s="8">
        <v>920</v>
      </c>
      <c r="I4" s="8">
        <v>920</v>
      </c>
      <c r="J4" s="8">
        <v>920</v>
      </c>
      <c r="K4" s="8">
        <v>1120</v>
      </c>
      <c r="L4" s="8">
        <v>1120</v>
      </c>
      <c r="M4" s="8">
        <v>1120</v>
      </c>
      <c r="N4" s="11">
        <f>SUM(B4:M4)</f>
        <v>9840</v>
      </c>
      <c r="P4" s="19" t="s">
        <v>53</v>
      </c>
      <c r="Q4" s="20" t="s">
        <v>58</v>
      </c>
      <c r="R4" s="20" t="s">
        <v>59</v>
      </c>
      <c r="S4" s="21" t="s">
        <v>48</v>
      </c>
    </row>
    <row r="5" spans="1:19" x14ac:dyDescent="0.3">
      <c r="A5" s="9"/>
      <c r="P5" s="14" t="s">
        <v>54</v>
      </c>
      <c r="Q5" s="1">
        <f>10*4</f>
        <v>40</v>
      </c>
      <c r="R5" s="1">
        <f>2*4</f>
        <v>8</v>
      </c>
      <c r="S5" s="15">
        <f>Q5*10+R5*15</f>
        <v>520</v>
      </c>
    </row>
    <row r="6" spans="1:19" x14ac:dyDescent="0.3">
      <c r="P6" s="14" t="s">
        <v>55</v>
      </c>
      <c r="Q6" s="1">
        <f>12*4</f>
        <v>48</v>
      </c>
      <c r="R6" s="1">
        <f>4*4</f>
        <v>16</v>
      </c>
      <c r="S6" s="15">
        <f>Q6*10+R6*15</f>
        <v>720</v>
      </c>
    </row>
    <row r="7" spans="1:19" x14ac:dyDescent="0.3">
      <c r="P7" s="14" t="s">
        <v>56</v>
      </c>
      <c r="Q7" s="1">
        <f>14*4</f>
        <v>56</v>
      </c>
      <c r="R7" s="1">
        <f>6*4</f>
        <v>24</v>
      </c>
      <c r="S7" s="15">
        <f>Q7*10+R7*15</f>
        <v>920</v>
      </c>
    </row>
    <row r="8" spans="1:19" ht="16.2" thickBot="1" x14ac:dyDescent="0.35">
      <c r="P8" s="16" t="s">
        <v>57</v>
      </c>
      <c r="Q8" s="17">
        <f>16*4</f>
        <v>64</v>
      </c>
      <c r="R8" s="17">
        <f>8*4</f>
        <v>32</v>
      </c>
      <c r="S8" s="18">
        <f>Q8*10+R8*15</f>
        <v>1120</v>
      </c>
    </row>
    <row r="9" spans="1:19" s="2" customFormat="1" x14ac:dyDescent="0.3">
      <c r="A9" s="2" t="s">
        <v>42</v>
      </c>
      <c r="B9" s="11">
        <f t="shared" ref="B9:N9" si="0">SUM(B4:B8)</f>
        <v>520</v>
      </c>
      <c r="C9" s="11">
        <f t="shared" si="0"/>
        <v>520</v>
      </c>
      <c r="D9" s="11">
        <f t="shared" si="0"/>
        <v>520</v>
      </c>
      <c r="E9" s="11">
        <f t="shared" si="0"/>
        <v>720</v>
      </c>
      <c r="F9" s="11">
        <f t="shared" si="0"/>
        <v>720</v>
      </c>
      <c r="G9" s="11">
        <f t="shared" si="0"/>
        <v>720</v>
      </c>
      <c r="H9" s="11">
        <f t="shared" si="0"/>
        <v>920</v>
      </c>
      <c r="I9" s="11">
        <f t="shared" si="0"/>
        <v>920</v>
      </c>
      <c r="J9" s="11">
        <f t="shared" si="0"/>
        <v>920</v>
      </c>
      <c r="K9" s="11">
        <f t="shared" si="0"/>
        <v>1120</v>
      </c>
      <c r="L9" s="11">
        <f t="shared" si="0"/>
        <v>1120</v>
      </c>
      <c r="M9" s="11">
        <f t="shared" si="0"/>
        <v>1120</v>
      </c>
      <c r="N9" s="11">
        <f t="shared" si="0"/>
        <v>9840</v>
      </c>
      <c r="Q9" s="3"/>
      <c r="R9" s="3"/>
      <c r="S9" s="11"/>
    </row>
    <row r="11" spans="1:19" x14ac:dyDescent="0.3">
      <c r="A11" s="2" t="s">
        <v>2</v>
      </c>
    </row>
    <row r="12" spans="1:19" x14ac:dyDescent="0.3">
      <c r="A12" t="s">
        <v>37</v>
      </c>
      <c r="B12" s="8">
        <v>0</v>
      </c>
      <c r="C12" s="8">
        <v>0</v>
      </c>
      <c r="D12" s="8">
        <v>0</v>
      </c>
      <c r="E12" s="8">
        <v>0</v>
      </c>
      <c r="F12" s="8">
        <v>0</v>
      </c>
      <c r="G12" s="8">
        <v>0</v>
      </c>
      <c r="H12" s="8">
        <v>0</v>
      </c>
      <c r="I12" s="8">
        <v>0</v>
      </c>
      <c r="J12" s="8">
        <v>0</v>
      </c>
      <c r="K12" s="8">
        <v>0</v>
      </c>
      <c r="L12" s="8">
        <v>0</v>
      </c>
      <c r="M12" s="8">
        <v>0</v>
      </c>
      <c r="N12" s="11">
        <f>SUM(B12:M12)</f>
        <v>0</v>
      </c>
    </row>
    <row r="13" spans="1:19" x14ac:dyDescent="0.3">
      <c r="A13" t="s">
        <v>38</v>
      </c>
      <c r="B13" s="8">
        <v>120</v>
      </c>
      <c r="C13" s="8">
        <v>120</v>
      </c>
      <c r="D13" s="8">
        <v>120</v>
      </c>
      <c r="E13" s="8">
        <v>120</v>
      </c>
      <c r="F13" s="8">
        <v>120</v>
      </c>
      <c r="G13" s="8">
        <v>120</v>
      </c>
      <c r="H13" s="8">
        <v>120</v>
      </c>
      <c r="I13" s="8">
        <v>120</v>
      </c>
      <c r="J13" s="8">
        <v>120</v>
      </c>
      <c r="K13" s="8">
        <v>120</v>
      </c>
      <c r="L13" s="8">
        <v>120</v>
      </c>
      <c r="M13" s="8">
        <v>120</v>
      </c>
      <c r="N13" s="11">
        <f>SUM(B13:M13)</f>
        <v>1440</v>
      </c>
    </row>
    <row r="14" spans="1:19" x14ac:dyDescent="0.3">
      <c r="A14" t="s">
        <v>39</v>
      </c>
      <c r="E14" s="10"/>
    </row>
    <row r="15" spans="1:19" x14ac:dyDescent="0.3">
      <c r="A15" t="s">
        <v>40</v>
      </c>
    </row>
    <row r="16" spans="1:19" x14ac:dyDescent="0.3">
      <c r="A16" t="s">
        <v>41</v>
      </c>
    </row>
    <row r="17" spans="1:19" x14ac:dyDescent="0.3">
      <c r="A17" t="s">
        <v>52</v>
      </c>
      <c r="B17" s="8">
        <v>100</v>
      </c>
      <c r="C17" s="8">
        <v>100</v>
      </c>
      <c r="D17" s="8">
        <v>100</v>
      </c>
      <c r="E17" s="8">
        <v>120</v>
      </c>
      <c r="F17" s="8">
        <v>120</v>
      </c>
      <c r="G17" s="8">
        <v>120</v>
      </c>
      <c r="H17" s="8">
        <v>150</v>
      </c>
      <c r="I17" s="8">
        <v>150</v>
      </c>
      <c r="J17" s="8">
        <v>150</v>
      </c>
      <c r="K17" s="8">
        <v>170</v>
      </c>
      <c r="L17" s="8">
        <v>170</v>
      </c>
      <c r="M17" s="8">
        <v>170</v>
      </c>
      <c r="N17" s="11">
        <f>SUM(B17:M17)</f>
        <v>1620</v>
      </c>
    </row>
    <row r="18" spans="1:19" s="2" customFormat="1" x14ac:dyDescent="0.3">
      <c r="A18" s="2" t="s">
        <v>43</v>
      </c>
      <c r="B18" s="11">
        <f>SUM(B12:B17)</f>
        <v>220</v>
      </c>
      <c r="C18" s="11">
        <f t="shared" ref="C18:M18" si="1">SUM(C12:C17)</f>
        <v>220</v>
      </c>
      <c r="D18" s="11">
        <f t="shared" si="1"/>
        <v>220</v>
      </c>
      <c r="E18" s="11">
        <f t="shared" si="1"/>
        <v>240</v>
      </c>
      <c r="F18" s="11">
        <f t="shared" si="1"/>
        <v>240</v>
      </c>
      <c r="G18" s="11">
        <f t="shared" si="1"/>
        <v>240</v>
      </c>
      <c r="H18" s="11">
        <f t="shared" si="1"/>
        <v>270</v>
      </c>
      <c r="I18" s="11">
        <f t="shared" si="1"/>
        <v>270</v>
      </c>
      <c r="J18" s="11">
        <f t="shared" si="1"/>
        <v>270</v>
      </c>
      <c r="K18" s="11">
        <f t="shared" si="1"/>
        <v>290</v>
      </c>
      <c r="L18" s="11">
        <f t="shared" si="1"/>
        <v>290</v>
      </c>
      <c r="M18" s="11">
        <f t="shared" si="1"/>
        <v>290</v>
      </c>
      <c r="N18" s="11">
        <f>SUM(B18:M18)</f>
        <v>3060</v>
      </c>
      <c r="Q18" s="3"/>
      <c r="R18" s="3"/>
      <c r="S18" s="11"/>
    </row>
    <row r="19" spans="1:19" x14ac:dyDescent="0.3">
      <c r="A19" s="2"/>
    </row>
    <row r="20" spans="1:19" x14ac:dyDescent="0.3">
      <c r="A20" s="2" t="s">
        <v>44</v>
      </c>
      <c r="B20" s="8">
        <f>B9-B18</f>
        <v>300</v>
      </c>
      <c r="C20" s="8">
        <f t="shared" ref="C20:M20" si="2">C9-C18</f>
        <v>300</v>
      </c>
      <c r="D20" s="8">
        <f t="shared" si="2"/>
        <v>300</v>
      </c>
      <c r="E20" s="8">
        <f t="shared" si="2"/>
        <v>480</v>
      </c>
      <c r="F20" s="8">
        <f t="shared" si="2"/>
        <v>480</v>
      </c>
      <c r="G20" s="8">
        <f t="shared" si="2"/>
        <v>480</v>
      </c>
      <c r="H20" s="8">
        <f t="shared" si="2"/>
        <v>650</v>
      </c>
      <c r="I20" s="8">
        <f t="shared" si="2"/>
        <v>650</v>
      </c>
      <c r="J20" s="8">
        <f t="shared" si="2"/>
        <v>650</v>
      </c>
      <c r="K20" s="8">
        <f t="shared" si="2"/>
        <v>830</v>
      </c>
      <c r="L20" s="8">
        <f t="shared" si="2"/>
        <v>830</v>
      </c>
      <c r="M20" s="8">
        <f t="shared" si="2"/>
        <v>830</v>
      </c>
      <c r="N20" s="11">
        <f>SUM(B20:M20)</f>
        <v>6780</v>
      </c>
    </row>
    <row r="21" spans="1:19" x14ac:dyDescent="0.3">
      <c r="A21" t="s">
        <v>45</v>
      </c>
      <c r="B21" s="8">
        <f>5%*B20</f>
        <v>15</v>
      </c>
      <c r="C21" s="8">
        <f t="shared" ref="C21:G21" si="3">5%*C20</f>
        <v>15</v>
      </c>
      <c r="D21" s="8">
        <f t="shared" si="3"/>
        <v>15</v>
      </c>
      <c r="E21" s="8">
        <f t="shared" si="3"/>
        <v>24</v>
      </c>
      <c r="F21" s="8">
        <f t="shared" si="3"/>
        <v>24</v>
      </c>
      <c r="G21" s="8">
        <f t="shared" si="3"/>
        <v>24</v>
      </c>
      <c r="H21" s="8">
        <f>5%*H20</f>
        <v>32.5</v>
      </c>
      <c r="I21" s="8">
        <f t="shared" ref="I21:M21" si="4">5%*I20</f>
        <v>32.5</v>
      </c>
      <c r="J21" s="8">
        <f t="shared" si="4"/>
        <v>32.5</v>
      </c>
      <c r="K21" s="8">
        <f t="shared" si="4"/>
        <v>41.5</v>
      </c>
      <c r="L21" s="8">
        <f t="shared" si="4"/>
        <v>41.5</v>
      </c>
      <c r="M21" s="8">
        <f t="shared" si="4"/>
        <v>41.5</v>
      </c>
      <c r="N21" s="11">
        <f t="shared" ref="N21:N22" si="5">SUM(B21:M21)</f>
        <v>339</v>
      </c>
    </row>
    <row r="22" spans="1:19" x14ac:dyDescent="0.3">
      <c r="A22" s="2" t="s">
        <v>46</v>
      </c>
      <c r="B22" s="8">
        <f>B20-B21</f>
        <v>285</v>
      </c>
      <c r="C22" s="8">
        <f t="shared" ref="C22:H22" si="6">C20-C21</f>
        <v>285</v>
      </c>
      <c r="D22" s="8">
        <f t="shared" si="6"/>
        <v>285</v>
      </c>
      <c r="E22" s="8">
        <f t="shared" si="6"/>
        <v>456</v>
      </c>
      <c r="F22" s="8">
        <f t="shared" si="6"/>
        <v>456</v>
      </c>
      <c r="G22" s="8">
        <f t="shared" si="6"/>
        <v>456</v>
      </c>
      <c r="H22" s="8">
        <f t="shared" si="6"/>
        <v>617.5</v>
      </c>
      <c r="I22" s="8">
        <f t="shared" ref="I22" si="7">I20-I21</f>
        <v>617.5</v>
      </c>
      <c r="J22" s="8">
        <f t="shared" ref="J22" si="8">J20-J21</f>
        <v>617.5</v>
      </c>
      <c r="K22" s="8">
        <f t="shared" ref="K22" si="9">K20-K21</f>
        <v>788.5</v>
      </c>
      <c r="L22" s="8">
        <f t="shared" ref="L22" si="10">L20-L21</f>
        <v>788.5</v>
      </c>
      <c r="M22" s="8">
        <f t="shared" ref="M22" si="11">M20-M21</f>
        <v>788.5</v>
      </c>
      <c r="N22" s="11">
        <f t="shared" si="5"/>
        <v>6441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6A9FA-1D74-4199-8D5A-3580DB791885}">
  <dimension ref="A1:AQ173"/>
  <sheetViews>
    <sheetView workbookViewId="0">
      <selection activeCell="A15" sqref="A15"/>
    </sheetView>
  </sheetViews>
  <sheetFormatPr defaultColWidth="8.3984375" defaultRowHeight="13.2" x14ac:dyDescent="0.25"/>
  <cols>
    <col min="1" max="1" width="28" style="73" customWidth="1"/>
    <col min="2" max="2" width="28.796875" style="73" customWidth="1"/>
    <col min="3" max="3" width="21.296875" style="73" customWidth="1"/>
    <col min="4" max="39" width="10.69921875" style="73" customWidth="1"/>
    <col min="40" max="16384" width="8.3984375" style="73"/>
  </cols>
  <sheetData>
    <row r="1" spans="1:43" x14ac:dyDescent="0.25">
      <c r="A1" s="112" t="s">
        <v>142</v>
      </c>
      <c r="C1" s="74" t="s">
        <v>101</v>
      </c>
      <c r="D1" s="75">
        <v>45292</v>
      </c>
      <c r="E1" s="75">
        <v>45323</v>
      </c>
      <c r="F1" s="75">
        <v>45352</v>
      </c>
      <c r="G1" s="75">
        <v>45383</v>
      </c>
      <c r="H1" s="75">
        <v>45413</v>
      </c>
      <c r="I1" s="75">
        <v>45444</v>
      </c>
      <c r="J1" s="75">
        <v>45474</v>
      </c>
      <c r="K1" s="75">
        <v>45505</v>
      </c>
      <c r="L1" s="75">
        <v>45536</v>
      </c>
      <c r="M1" s="75">
        <v>45566</v>
      </c>
      <c r="N1" s="75">
        <v>45597</v>
      </c>
      <c r="O1" s="75">
        <v>45627</v>
      </c>
      <c r="P1" s="75">
        <v>45658</v>
      </c>
      <c r="Q1" s="75">
        <v>45689</v>
      </c>
      <c r="R1" s="75">
        <v>45717</v>
      </c>
      <c r="S1" s="75">
        <v>45748</v>
      </c>
      <c r="T1" s="75">
        <v>45778</v>
      </c>
      <c r="U1" s="75">
        <v>45809</v>
      </c>
      <c r="V1" s="75">
        <v>45839</v>
      </c>
      <c r="W1" s="75">
        <v>45870</v>
      </c>
      <c r="X1" s="75">
        <v>45901</v>
      </c>
      <c r="Y1" s="75">
        <v>45931</v>
      </c>
      <c r="Z1" s="75">
        <v>45962</v>
      </c>
      <c r="AA1" s="75">
        <v>45992</v>
      </c>
      <c r="AB1" s="75">
        <v>46023</v>
      </c>
      <c r="AC1" s="75">
        <v>46054</v>
      </c>
      <c r="AD1" s="75">
        <v>46082</v>
      </c>
      <c r="AE1" s="75">
        <v>46113</v>
      </c>
      <c r="AF1" s="75">
        <v>46143</v>
      </c>
      <c r="AG1" s="75">
        <v>46174</v>
      </c>
      <c r="AH1" s="75">
        <v>46204</v>
      </c>
      <c r="AI1" s="75">
        <v>46235</v>
      </c>
      <c r="AJ1" s="75">
        <v>46266</v>
      </c>
      <c r="AK1" s="75">
        <v>46296</v>
      </c>
      <c r="AL1" s="75">
        <v>46327</v>
      </c>
      <c r="AM1" s="75">
        <v>46357</v>
      </c>
    </row>
    <row r="2" spans="1:43" x14ac:dyDescent="0.25">
      <c r="A2" s="106" t="s">
        <v>102</v>
      </c>
      <c r="B2" s="106"/>
      <c r="C2" s="106"/>
      <c r="D2" s="76">
        <v>3000</v>
      </c>
      <c r="E2" s="86">
        <f t="shared" ref="E2:AM2" si="0">D44</f>
        <v>2828.5</v>
      </c>
      <c r="F2" s="86">
        <f t="shared" si="0"/>
        <v>2657</v>
      </c>
      <c r="G2" s="86">
        <f t="shared" si="0"/>
        <v>2485.5</v>
      </c>
      <c r="H2" s="86">
        <f t="shared" si="0"/>
        <v>2358.5</v>
      </c>
      <c r="I2" s="86">
        <f t="shared" si="0"/>
        <v>2231.5</v>
      </c>
      <c r="J2" s="86">
        <f t="shared" si="0"/>
        <v>2104.5</v>
      </c>
      <c r="K2" s="86">
        <f t="shared" si="0"/>
        <v>2051.5</v>
      </c>
      <c r="L2" s="86">
        <f t="shared" si="0"/>
        <v>1998.5</v>
      </c>
      <c r="M2" s="86">
        <f t="shared" si="0"/>
        <v>1945.5</v>
      </c>
      <c r="N2" s="86">
        <f t="shared" si="0"/>
        <v>1916</v>
      </c>
      <c r="O2" s="86">
        <f t="shared" si="0"/>
        <v>1886.5</v>
      </c>
      <c r="P2" s="86">
        <f t="shared" si="0"/>
        <v>1857</v>
      </c>
      <c r="Q2" s="86">
        <f t="shared" si="0"/>
        <v>1822</v>
      </c>
      <c r="R2" s="86">
        <f t="shared" si="0"/>
        <v>1787</v>
      </c>
      <c r="S2" s="86">
        <f t="shared" si="0"/>
        <v>1752</v>
      </c>
      <c r="T2" s="86">
        <f t="shared" si="0"/>
        <v>1848</v>
      </c>
      <c r="U2" s="86">
        <f t="shared" si="0"/>
        <v>1944</v>
      </c>
      <c r="V2" s="86">
        <f t="shared" si="0"/>
        <v>2040</v>
      </c>
      <c r="W2" s="86">
        <f t="shared" si="0"/>
        <v>2237.5</v>
      </c>
      <c r="X2" s="86">
        <f t="shared" si="0"/>
        <v>2435</v>
      </c>
      <c r="Y2" s="86">
        <f t="shared" si="0"/>
        <v>2632.5</v>
      </c>
      <c r="Z2" s="86">
        <f t="shared" si="0"/>
        <v>2961</v>
      </c>
      <c r="AA2" s="86">
        <f t="shared" si="0"/>
        <v>3289.5</v>
      </c>
      <c r="AB2" s="86">
        <f t="shared" si="0"/>
        <v>3618</v>
      </c>
      <c r="AC2" s="86">
        <f t="shared" si="0"/>
        <v>3583</v>
      </c>
      <c r="AD2" s="86">
        <f t="shared" si="0"/>
        <v>3548</v>
      </c>
      <c r="AE2" s="86">
        <f t="shared" si="0"/>
        <v>3513</v>
      </c>
      <c r="AF2" s="86">
        <f t="shared" si="0"/>
        <v>3609</v>
      </c>
      <c r="AG2" s="86">
        <f t="shared" si="0"/>
        <v>3705</v>
      </c>
      <c r="AH2" s="86">
        <f t="shared" si="0"/>
        <v>3801</v>
      </c>
      <c r="AI2" s="86">
        <f t="shared" si="0"/>
        <v>3998.5</v>
      </c>
      <c r="AJ2" s="86">
        <f t="shared" si="0"/>
        <v>4196</v>
      </c>
      <c r="AK2" s="86">
        <f t="shared" si="0"/>
        <v>4393.5</v>
      </c>
      <c r="AL2" s="86">
        <f t="shared" si="0"/>
        <v>4722</v>
      </c>
      <c r="AM2" s="86">
        <f t="shared" si="0"/>
        <v>5050.5</v>
      </c>
      <c r="AN2" s="77"/>
      <c r="AO2" s="77"/>
      <c r="AP2" s="77"/>
      <c r="AQ2" s="77"/>
    </row>
    <row r="3" spans="1:43" x14ac:dyDescent="0.25">
      <c r="D3" s="77"/>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7"/>
      <c r="AO3" s="77"/>
      <c r="AP3" s="77"/>
      <c r="AQ3" s="77"/>
    </row>
    <row r="4" spans="1:43" x14ac:dyDescent="0.25">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7"/>
      <c r="AO4" s="77"/>
      <c r="AP4" s="77"/>
      <c r="AQ4" s="77"/>
    </row>
    <row r="5" spans="1:43" x14ac:dyDescent="0.25">
      <c r="A5" s="80" t="s">
        <v>103</v>
      </c>
      <c r="B5" s="80"/>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77"/>
      <c r="AO5" s="77"/>
      <c r="AP5" s="77"/>
      <c r="AQ5" s="77"/>
    </row>
    <row r="6" spans="1:43" ht="15.6" x14ac:dyDescent="0.3">
      <c r="B6" s="73" t="s">
        <v>104</v>
      </c>
      <c r="D6" s="8">
        <v>28.5</v>
      </c>
      <c r="E6" s="8">
        <v>28.5</v>
      </c>
      <c r="F6" s="8">
        <v>28.5</v>
      </c>
      <c r="G6" s="8">
        <v>133</v>
      </c>
      <c r="H6" s="8">
        <v>133</v>
      </c>
      <c r="I6" s="8">
        <v>133</v>
      </c>
      <c r="J6" s="8">
        <v>247</v>
      </c>
      <c r="K6" s="8">
        <v>247</v>
      </c>
      <c r="L6" s="8">
        <v>247</v>
      </c>
      <c r="M6" s="8">
        <v>370.5</v>
      </c>
      <c r="N6" s="8">
        <v>370.5</v>
      </c>
      <c r="O6" s="8">
        <v>370.5</v>
      </c>
      <c r="P6" s="81">
        <v>285</v>
      </c>
      <c r="Q6" s="81">
        <v>285</v>
      </c>
      <c r="R6" s="81">
        <v>285</v>
      </c>
      <c r="S6" s="81">
        <v>456</v>
      </c>
      <c r="T6" s="81">
        <v>456</v>
      </c>
      <c r="U6" s="81">
        <v>456</v>
      </c>
      <c r="V6" s="81">
        <v>617.5</v>
      </c>
      <c r="W6" s="81">
        <v>617.5</v>
      </c>
      <c r="X6" s="81">
        <v>617.5</v>
      </c>
      <c r="Y6" s="81">
        <v>788.5</v>
      </c>
      <c r="Z6" s="81">
        <v>788.5</v>
      </c>
      <c r="AA6" s="81">
        <v>788.5</v>
      </c>
      <c r="AB6" s="81">
        <v>285</v>
      </c>
      <c r="AC6" s="81">
        <v>285</v>
      </c>
      <c r="AD6" s="81">
        <v>285</v>
      </c>
      <c r="AE6" s="81">
        <v>456</v>
      </c>
      <c r="AF6" s="81">
        <v>456</v>
      </c>
      <c r="AG6" s="81">
        <v>456</v>
      </c>
      <c r="AH6" s="81">
        <v>617.5</v>
      </c>
      <c r="AI6" s="81">
        <v>617.5</v>
      </c>
      <c r="AJ6" s="81">
        <v>617.5</v>
      </c>
      <c r="AK6" s="81">
        <v>788.5</v>
      </c>
      <c r="AL6" s="81">
        <v>788.5</v>
      </c>
      <c r="AM6" s="81">
        <v>788.5</v>
      </c>
      <c r="AN6" s="77"/>
      <c r="AO6" s="77"/>
      <c r="AP6" s="77"/>
      <c r="AQ6" s="77"/>
    </row>
    <row r="7" spans="1:43" x14ac:dyDescent="0.25">
      <c r="B7" s="73" t="s">
        <v>105</v>
      </c>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77"/>
      <c r="AO7" s="77"/>
      <c r="AP7" s="77"/>
      <c r="AQ7" s="77"/>
    </row>
    <row r="8" spans="1:43" x14ac:dyDescent="0.25">
      <c r="B8" s="73" t="s">
        <v>106</v>
      </c>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77"/>
      <c r="AO8" s="77"/>
      <c r="AP8" s="77"/>
      <c r="AQ8" s="77"/>
    </row>
    <row r="9" spans="1:43" x14ac:dyDescent="0.25">
      <c r="B9" s="73" t="s">
        <v>107</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77"/>
      <c r="AO9" s="77"/>
      <c r="AP9" s="77"/>
      <c r="AQ9" s="77"/>
    </row>
    <row r="10" spans="1:43" x14ac:dyDescent="0.25">
      <c r="A10" s="107" t="s">
        <v>108</v>
      </c>
      <c r="B10" s="107"/>
      <c r="C10" s="107"/>
      <c r="D10" s="87">
        <f>SUM(D6:D9)</f>
        <v>28.5</v>
      </c>
      <c r="E10" s="87">
        <f t="shared" ref="E10:AM10" si="1">SUM(E6:E9)</f>
        <v>28.5</v>
      </c>
      <c r="F10" s="87">
        <f t="shared" si="1"/>
        <v>28.5</v>
      </c>
      <c r="G10" s="87">
        <f t="shared" si="1"/>
        <v>133</v>
      </c>
      <c r="H10" s="87">
        <f t="shared" si="1"/>
        <v>133</v>
      </c>
      <c r="I10" s="87">
        <f t="shared" si="1"/>
        <v>133</v>
      </c>
      <c r="J10" s="87">
        <f t="shared" si="1"/>
        <v>247</v>
      </c>
      <c r="K10" s="87">
        <f t="shared" si="1"/>
        <v>247</v>
      </c>
      <c r="L10" s="87">
        <f t="shared" si="1"/>
        <v>247</v>
      </c>
      <c r="M10" s="87">
        <f t="shared" si="1"/>
        <v>370.5</v>
      </c>
      <c r="N10" s="87">
        <f t="shared" si="1"/>
        <v>370.5</v>
      </c>
      <c r="O10" s="87">
        <f t="shared" si="1"/>
        <v>370.5</v>
      </c>
      <c r="P10" s="87">
        <f t="shared" si="1"/>
        <v>285</v>
      </c>
      <c r="Q10" s="87">
        <f t="shared" si="1"/>
        <v>285</v>
      </c>
      <c r="R10" s="87">
        <f t="shared" si="1"/>
        <v>285</v>
      </c>
      <c r="S10" s="87">
        <f t="shared" si="1"/>
        <v>456</v>
      </c>
      <c r="T10" s="87">
        <f t="shared" si="1"/>
        <v>456</v>
      </c>
      <c r="U10" s="87">
        <f t="shared" si="1"/>
        <v>456</v>
      </c>
      <c r="V10" s="87">
        <f t="shared" si="1"/>
        <v>617.5</v>
      </c>
      <c r="W10" s="87">
        <f t="shared" si="1"/>
        <v>617.5</v>
      </c>
      <c r="X10" s="87">
        <f t="shared" si="1"/>
        <v>617.5</v>
      </c>
      <c r="Y10" s="87">
        <f t="shared" si="1"/>
        <v>788.5</v>
      </c>
      <c r="Z10" s="87">
        <f t="shared" si="1"/>
        <v>788.5</v>
      </c>
      <c r="AA10" s="87">
        <f t="shared" si="1"/>
        <v>788.5</v>
      </c>
      <c r="AB10" s="87">
        <f t="shared" si="1"/>
        <v>285</v>
      </c>
      <c r="AC10" s="87">
        <f t="shared" si="1"/>
        <v>285</v>
      </c>
      <c r="AD10" s="87">
        <f t="shared" si="1"/>
        <v>285</v>
      </c>
      <c r="AE10" s="87">
        <f t="shared" si="1"/>
        <v>456</v>
      </c>
      <c r="AF10" s="87">
        <f t="shared" si="1"/>
        <v>456</v>
      </c>
      <c r="AG10" s="87">
        <f t="shared" si="1"/>
        <v>456</v>
      </c>
      <c r="AH10" s="87">
        <f t="shared" si="1"/>
        <v>617.5</v>
      </c>
      <c r="AI10" s="87">
        <f t="shared" si="1"/>
        <v>617.5</v>
      </c>
      <c r="AJ10" s="87">
        <f t="shared" si="1"/>
        <v>617.5</v>
      </c>
      <c r="AK10" s="87">
        <f t="shared" si="1"/>
        <v>788.5</v>
      </c>
      <c r="AL10" s="87">
        <f t="shared" si="1"/>
        <v>788.5</v>
      </c>
      <c r="AM10" s="87">
        <f t="shared" si="1"/>
        <v>788.5</v>
      </c>
      <c r="AN10" s="77"/>
      <c r="AO10" s="77"/>
      <c r="AP10" s="77"/>
      <c r="AQ10" s="77"/>
    </row>
    <row r="11" spans="1:43" x14ac:dyDescent="0.25">
      <c r="A11" s="80" t="s">
        <v>109</v>
      </c>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77"/>
      <c r="AO11" s="77"/>
      <c r="AP11" s="77"/>
      <c r="AQ11" s="77"/>
    </row>
    <row r="12" spans="1:43" x14ac:dyDescent="0.25">
      <c r="B12" s="73" t="s">
        <v>110</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77"/>
      <c r="AO12" s="77"/>
      <c r="AP12" s="77"/>
      <c r="AQ12" s="77"/>
    </row>
    <row r="13" spans="1:43" x14ac:dyDescent="0.25">
      <c r="B13" s="73" t="s">
        <v>111</v>
      </c>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77"/>
      <c r="AO13" s="77"/>
      <c r="AP13" s="77"/>
      <c r="AQ13" s="77"/>
    </row>
    <row r="14" spans="1:43" x14ac:dyDescent="0.25">
      <c r="B14" s="73" t="s">
        <v>112</v>
      </c>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77"/>
      <c r="AO14" s="77"/>
      <c r="AP14" s="77"/>
      <c r="AQ14" s="77"/>
    </row>
    <row r="15" spans="1:43" x14ac:dyDescent="0.25">
      <c r="B15" s="73" t="s">
        <v>113</v>
      </c>
      <c r="D15" s="81">
        <v>100</v>
      </c>
      <c r="E15" s="81">
        <v>100</v>
      </c>
      <c r="F15" s="81">
        <v>100</v>
      </c>
      <c r="G15" s="81">
        <v>100</v>
      </c>
      <c r="H15" s="81">
        <v>100</v>
      </c>
      <c r="I15" s="81">
        <v>100</v>
      </c>
      <c r="J15" s="81">
        <v>100</v>
      </c>
      <c r="K15" s="81">
        <v>100</v>
      </c>
      <c r="L15" s="81">
        <v>100</v>
      </c>
      <c r="M15" s="81">
        <v>100</v>
      </c>
      <c r="N15" s="81">
        <v>100</v>
      </c>
      <c r="O15" s="81">
        <v>100</v>
      </c>
      <c r="P15" s="81">
        <v>120</v>
      </c>
      <c r="Q15" s="81">
        <v>120</v>
      </c>
      <c r="R15" s="81">
        <v>120</v>
      </c>
      <c r="S15" s="81">
        <v>120</v>
      </c>
      <c r="T15" s="81">
        <v>120</v>
      </c>
      <c r="U15" s="81">
        <v>120</v>
      </c>
      <c r="V15" s="81">
        <v>120</v>
      </c>
      <c r="W15" s="81">
        <v>120</v>
      </c>
      <c r="X15" s="81">
        <v>120</v>
      </c>
      <c r="Y15" s="81">
        <v>120</v>
      </c>
      <c r="Z15" s="81">
        <v>120</v>
      </c>
      <c r="AA15" s="81">
        <v>120</v>
      </c>
      <c r="AB15" s="81">
        <v>120</v>
      </c>
      <c r="AC15" s="81">
        <v>120</v>
      </c>
      <c r="AD15" s="81">
        <v>120</v>
      </c>
      <c r="AE15" s="81">
        <v>120</v>
      </c>
      <c r="AF15" s="81">
        <v>120</v>
      </c>
      <c r="AG15" s="81">
        <v>120</v>
      </c>
      <c r="AH15" s="81">
        <v>120</v>
      </c>
      <c r="AI15" s="81">
        <v>120</v>
      </c>
      <c r="AJ15" s="81">
        <v>120</v>
      </c>
      <c r="AK15" s="81">
        <v>120</v>
      </c>
      <c r="AL15" s="81">
        <v>120</v>
      </c>
      <c r="AM15" s="81">
        <v>120</v>
      </c>
      <c r="AN15" s="77"/>
      <c r="AO15" s="77"/>
      <c r="AP15" s="77"/>
      <c r="AQ15" s="77"/>
    </row>
    <row r="16" spans="1:43" x14ac:dyDescent="0.25">
      <c r="B16" s="73" t="s">
        <v>114</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77"/>
      <c r="AO16" s="77"/>
      <c r="AP16" s="77"/>
      <c r="AQ16" s="77"/>
    </row>
    <row r="17" spans="1:43" x14ac:dyDescent="0.25">
      <c r="B17" s="73" t="s">
        <v>115</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77"/>
      <c r="AO17" s="77"/>
      <c r="AP17" s="77"/>
      <c r="AQ17" s="77"/>
    </row>
    <row r="18" spans="1:43" x14ac:dyDescent="0.25">
      <c r="B18" s="73" t="s">
        <v>116</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77"/>
      <c r="AO18" s="77"/>
      <c r="AP18" s="77"/>
      <c r="AQ18" s="77"/>
    </row>
    <row r="19" spans="1:43" x14ac:dyDescent="0.25">
      <c r="B19" s="73" t="s">
        <v>117</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77"/>
      <c r="AO19" s="77"/>
      <c r="AP19" s="77"/>
      <c r="AQ19" s="77"/>
    </row>
    <row r="20" spans="1:43" ht="15.6" x14ac:dyDescent="0.3">
      <c r="B20" s="73" t="s">
        <v>118</v>
      </c>
      <c r="D20" s="8">
        <v>50</v>
      </c>
      <c r="E20" s="8">
        <v>50</v>
      </c>
      <c r="F20" s="8">
        <v>50</v>
      </c>
      <c r="G20" s="8">
        <v>80</v>
      </c>
      <c r="H20" s="8">
        <v>80</v>
      </c>
      <c r="I20" s="8">
        <v>80</v>
      </c>
      <c r="J20" s="8">
        <v>100</v>
      </c>
      <c r="K20" s="8">
        <v>100</v>
      </c>
      <c r="L20" s="8">
        <v>100</v>
      </c>
      <c r="M20" s="8">
        <v>150</v>
      </c>
      <c r="N20" s="8">
        <v>150</v>
      </c>
      <c r="O20" s="8">
        <v>150</v>
      </c>
      <c r="P20" s="8">
        <v>100</v>
      </c>
      <c r="Q20" s="8">
        <v>100</v>
      </c>
      <c r="R20" s="8">
        <v>100</v>
      </c>
      <c r="S20" s="8">
        <v>120</v>
      </c>
      <c r="T20" s="8">
        <v>120</v>
      </c>
      <c r="U20" s="8">
        <v>120</v>
      </c>
      <c r="V20" s="8">
        <v>150</v>
      </c>
      <c r="W20" s="8">
        <v>150</v>
      </c>
      <c r="X20" s="8">
        <v>150</v>
      </c>
      <c r="Y20" s="8">
        <v>170</v>
      </c>
      <c r="Z20" s="8">
        <v>170</v>
      </c>
      <c r="AA20" s="8">
        <v>170</v>
      </c>
      <c r="AB20" s="8">
        <v>100</v>
      </c>
      <c r="AC20" s="8">
        <v>100</v>
      </c>
      <c r="AD20" s="8">
        <v>100</v>
      </c>
      <c r="AE20" s="8">
        <v>120</v>
      </c>
      <c r="AF20" s="8">
        <v>120</v>
      </c>
      <c r="AG20" s="8">
        <v>120</v>
      </c>
      <c r="AH20" s="8">
        <v>150</v>
      </c>
      <c r="AI20" s="8">
        <v>150</v>
      </c>
      <c r="AJ20" s="8">
        <v>150</v>
      </c>
      <c r="AK20" s="8">
        <v>170</v>
      </c>
      <c r="AL20" s="8">
        <v>170</v>
      </c>
      <c r="AM20" s="8">
        <v>170</v>
      </c>
      <c r="AN20" s="77"/>
      <c r="AO20" s="77"/>
      <c r="AP20" s="77"/>
      <c r="AQ20" s="77"/>
    </row>
    <row r="21" spans="1:43" x14ac:dyDescent="0.25">
      <c r="B21" s="73" t="s">
        <v>119</v>
      </c>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77"/>
      <c r="AO21" s="77"/>
      <c r="AP21" s="77"/>
      <c r="AQ21" s="77"/>
    </row>
    <row r="22" spans="1:43" x14ac:dyDescent="0.25">
      <c r="B22" s="73" t="s">
        <v>120</v>
      </c>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77"/>
      <c r="AO22" s="77"/>
      <c r="AP22" s="77"/>
      <c r="AQ22" s="77"/>
    </row>
    <row r="23" spans="1:43" x14ac:dyDescent="0.25">
      <c r="B23" s="73" t="s">
        <v>121</v>
      </c>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77"/>
      <c r="AO23" s="77"/>
      <c r="AP23" s="77"/>
      <c r="AQ23" s="77"/>
    </row>
    <row r="24" spans="1:43" x14ac:dyDescent="0.25">
      <c r="B24" s="73" t="s">
        <v>122</v>
      </c>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77"/>
      <c r="AO24" s="77"/>
      <c r="AP24" s="77"/>
      <c r="AQ24" s="77"/>
    </row>
    <row r="25" spans="1:43" x14ac:dyDescent="0.25">
      <c r="B25" s="73" t="s">
        <v>123</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77"/>
      <c r="AO25" s="77"/>
      <c r="AP25" s="77"/>
      <c r="AQ25" s="77"/>
    </row>
    <row r="26" spans="1:43" x14ac:dyDescent="0.25">
      <c r="A26" s="107" t="s">
        <v>124</v>
      </c>
      <c r="B26" s="107"/>
      <c r="C26" s="107"/>
      <c r="D26" s="87">
        <f t="shared" ref="D26:AM26" si="2">SUM(D12:D25)</f>
        <v>150</v>
      </c>
      <c r="E26" s="87">
        <f t="shared" si="2"/>
        <v>150</v>
      </c>
      <c r="F26" s="87">
        <f t="shared" si="2"/>
        <v>150</v>
      </c>
      <c r="G26" s="87">
        <f t="shared" si="2"/>
        <v>180</v>
      </c>
      <c r="H26" s="87">
        <f t="shared" si="2"/>
        <v>180</v>
      </c>
      <c r="I26" s="87">
        <f t="shared" si="2"/>
        <v>180</v>
      </c>
      <c r="J26" s="87">
        <f t="shared" si="2"/>
        <v>200</v>
      </c>
      <c r="K26" s="87">
        <f t="shared" si="2"/>
        <v>200</v>
      </c>
      <c r="L26" s="87">
        <f t="shared" si="2"/>
        <v>200</v>
      </c>
      <c r="M26" s="87">
        <f t="shared" si="2"/>
        <v>250</v>
      </c>
      <c r="N26" s="87">
        <f t="shared" si="2"/>
        <v>250</v>
      </c>
      <c r="O26" s="87">
        <f t="shared" si="2"/>
        <v>250</v>
      </c>
      <c r="P26" s="87">
        <f t="shared" si="2"/>
        <v>220</v>
      </c>
      <c r="Q26" s="87">
        <f t="shared" si="2"/>
        <v>220</v>
      </c>
      <c r="R26" s="87">
        <f t="shared" si="2"/>
        <v>220</v>
      </c>
      <c r="S26" s="87">
        <f t="shared" si="2"/>
        <v>240</v>
      </c>
      <c r="T26" s="87">
        <f t="shared" si="2"/>
        <v>240</v>
      </c>
      <c r="U26" s="87">
        <f t="shared" si="2"/>
        <v>240</v>
      </c>
      <c r="V26" s="87">
        <f t="shared" si="2"/>
        <v>270</v>
      </c>
      <c r="W26" s="87">
        <f t="shared" si="2"/>
        <v>270</v>
      </c>
      <c r="X26" s="87">
        <f t="shared" si="2"/>
        <v>270</v>
      </c>
      <c r="Y26" s="87">
        <f t="shared" si="2"/>
        <v>290</v>
      </c>
      <c r="Z26" s="87">
        <f t="shared" si="2"/>
        <v>290</v>
      </c>
      <c r="AA26" s="87">
        <f t="shared" si="2"/>
        <v>290</v>
      </c>
      <c r="AB26" s="87">
        <f t="shared" si="2"/>
        <v>220</v>
      </c>
      <c r="AC26" s="87">
        <f t="shared" si="2"/>
        <v>220</v>
      </c>
      <c r="AD26" s="87">
        <f t="shared" si="2"/>
        <v>220</v>
      </c>
      <c r="AE26" s="87">
        <f t="shared" si="2"/>
        <v>240</v>
      </c>
      <c r="AF26" s="87">
        <f t="shared" si="2"/>
        <v>240</v>
      </c>
      <c r="AG26" s="87">
        <f t="shared" si="2"/>
        <v>240</v>
      </c>
      <c r="AH26" s="87">
        <f t="shared" si="2"/>
        <v>270</v>
      </c>
      <c r="AI26" s="87">
        <f t="shared" si="2"/>
        <v>270</v>
      </c>
      <c r="AJ26" s="87">
        <f t="shared" si="2"/>
        <v>270</v>
      </c>
      <c r="AK26" s="87">
        <f t="shared" si="2"/>
        <v>290</v>
      </c>
      <c r="AL26" s="87">
        <f t="shared" si="2"/>
        <v>290</v>
      </c>
      <c r="AM26" s="87">
        <f t="shared" si="2"/>
        <v>290</v>
      </c>
      <c r="AN26" s="77"/>
      <c r="AO26" s="77"/>
      <c r="AP26" s="77"/>
      <c r="AQ26" s="77"/>
    </row>
    <row r="27" spans="1:43" x14ac:dyDescent="0.25">
      <c r="A27" s="80" t="s">
        <v>125</v>
      </c>
      <c r="B27" s="80"/>
      <c r="C27" s="80"/>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77"/>
      <c r="AO27" s="77"/>
      <c r="AP27" s="77"/>
      <c r="AQ27" s="77"/>
    </row>
    <row r="28" spans="1:43" x14ac:dyDescent="0.25">
      <c r="B28" s="73" t="s">
        <v>126</v>
      </c>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77"/>
      <c r="AO28" s="77"/>
      <c r="AP28" s="77"/>
      <c r="AQ28" s="77"/>
    </row>
    <row r="29" spans="1:43" x14ac:dyDescent="0.25">
      <c r="B29" s="73" t="s">
        <v>127</v>
      </c>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77"/>
      <c r="AO29" s="77"/>
      <c r="AP29" s="77"/>
      <c r="AQ29" s="77"/>
    </row>
    <row r="30" spans="1:43" x14ac:dyDescent="0.25">
      <c r="B30" s="73" t="s">
        <v>128</v>
      </c>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77"/>
      <c r="AO30" s="77"/>
      <c r="AP30" s="77"/>
      <c r="AQ30" s="77"/>
    </row>
    <row r="31" spans="1:43" x14ac:dyDescent="0.25">
      <c r="B31" s="73" t="s">
        <v>129</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77"/>
      <c r="AO31" s="77"/>
      <c r="AP31" s="77"/>
      <c r="AQ31" s="77"/>
    </row>
    <row r="32" spans="1:43" ht="15.6" x14ac:dyDescent="0.3">
      <c r="B32" s="73" t="s">
        <v>130</v>
      </c>
      <c r="D32" s="8">
        <v>50</v>
      </c>
      <c r="E32" s="8">
        <v>50</v>
      </c>
      <c r="F32" s="8">
        <v>50</v>
      </c>
      <c r="G32" s="8">
        <v>80</v>
      </c>
      <c r="H32" s="8">
        <v>80</v>
      </c>
      <c r="I32" s="8">
        <v>80</v>
      </c>
      <c r="J32" s="8">
        <v>100</v>
      </c>
      <c r="K32" s="8">
        <v>100</v>
      </c>
      <c r="L32" s="8">
        <v>100</v>
      </c>
      <c r="M32" s="8">
        <v>150</v>
      </c>
      <c r="N32" s="8">
        <v>150</v>
      </c>
      <c r="O32" s="8">
        <v>150</v>
      </c>
      <c r="P32" s="8">
        <v>100</v>
      </c>
      <c r="Q32" s="8">
        <v>100</v>
      </c>
      <c r="R32" s="8">
        <v>100</v>
      </c>
      <c r="S32" s="8">
        <v>120</v>
      </c>
      <c r="T32" s="8">
        <v>120</v>
      </c>
      <c r="U32" s="8">
        <v>120</v>
      </c>
      <c r="V32" s="8">
        <v>150</v>
      </c>
      <c r="W32" s="8">
        <v>150</v>
      </c>
      <c r="X32" s="8">
        <v>150</v>
      </c>
      <c r="Y32" s="8">
        <v>170</v>
      </c>
      <c r="Z32" s="8">
        <v>170</v>
      </c>
      <c r="AA32" s="8">
        <v>170</v>
      </c>
      <c r="AB32" s="8">
        <v>100</v>
      </c>
      <c r="AC32" s="8">
        <v>100</v>
      </c>
      <c r="AD32" s="8">
        <v>100</v>
      </c>
      <c r="AE32" s="8">
        <v>120</v>
      </c>
      <c r="AF32" s="8">
        <v>120</v>
      </c>
      <c r="AG32" s="8">
        <v>120</v>
      </c>
      <c r="AH32" s="8">
        <v>150</v>
      </c>
      <c r="AI32" s="8">
        <v>150</v>
      </c>
      <c r="AJ32" s="8">
        <v>150</v>
      </c>
      <c r="AK32" s="8">
        <v>170</v>
      </c>
      <c r="AL32" s="8">
        <v>170</v>
      </c>
      <c r="AM32" s="8">
        <v>170</v>
      </c>
      <c r="AN32" s="77"/>
      <c r="AO32" s="77"/>
      <c r="AP32" s="77"/>
      <c r="AQ32" s="77"/>
    </row>
    <row r="33" spans="1:43" x14ac:dyDescent="0.25">
      <c r="B33" s="73" t="s">
        <v>131</v>
      </c>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77"/>
      <c r="AO33" s="77"/>
      <c r="AP33" s="77"/>
      <c r="AQ33" s="77"/>
    </row>
    <row r="34" spans="1:43" x14ac:dyDescent="0.25">
      <c r="A34" s="107" t="s">
        <v>132</v>
      </c>
      <c r="B34" s="107"/>
      <c r="C34" s="107"/>
      <c r="D34" s="87">
        <f t="shared" ref="D34:AM34" si="3">SUM(D28:D33)</f>
        <v>50</v>
      </c>
      <c r="E34" s="87">
        <f t="shared" si="3"/>
        <v>50</v>
      </c>
      <c r="F34" s="87">
        <f t="shared" si="3"/>
        <v>50</v>
      </c>
      <c r="G34" s="87">
        <f t="shared" si="3"/>
        <v>80</v>
      </c>
      <c r="H34" s="87">
        <f t="shared" si="3"/>
        <v>80</v>
      </c>
      <c r="I34" s="87">
        <f t="shared" si="3"/>
        <v>80</v>
      </c>
      <c r="J34" s="87">
        <f t="shared" si="3"/>
        <v>100</v>
      </c>
      <c r="K34" s="87">
        <f t="shared" si="3"/>
        <v>100</v>
      </c>
      <c r="L34" s="87">
        <f t="shared" si="3"/>
        <v>100</v>
      </c>
      <c r="M34" s="87">
        <f t="shared" si="3"/>
        <v>150</v>
      </c>
      <c r="N34" s="87">
        <f t="shared" si="3"/>
        <v>150</v>
      </c>
      <c r="O34" s="87">
        <f t="shared" si="3"/>
        <v>150</v>
      </c>
      <c r="P34" s="87">
        <f t="shared" si="3"/>
        <v>100</v>
      </c>
      <c r="Q34" s="87">
        <f t="shared" si="3"/>
        <v>100</v>
      </c>
      <c r="R34" s="87">
        <f t="shared" si="3"/>
        <v>100</v>
      </c>
      <c r="S34" s="87">
        <f t="shared" si="3"/>
        <v>120</v>
      </c>
      <c r="T34" s="87">
        <f t="shared" si="3"/>
        <v>120</v>
      </c>
      <c r="U34" s="87">
        <f t="shared" si="3"/>
        <v>120</v>
      </c>
      <c r="V34" s="87">
        <f t="shared" si="3"/>
        <v>150</v>
      </c>
      <c r="W34" s="87">
        <f t="shared" si="3"/>
        <v>150</v>
      </c>
      <c r="X34" s="87">
        <f t="shared" si="3"/>
        <v>150</v>
      </c>
      <c r="Y34" s="87">
        <f t="shared" si="3"/>
        <v>170</v>
      </c>
      <c r="Z34" s="87">
        <f t="shared" si="3"/>
        <v>170</v>
      </c>
      <c r="AA34" s="87">
        <f t="shared" si="3"/>
        <v>170</v>
      </c>
      <c r="AB34" s="87">
        <f t="shared" si="3"/>
        <v>100</v>
      </c>
      <c r="AC34" s="87">
        <f t="shared" si="3"/>
        <v>100</v>
      </c>
      <c r="AD34" s="87">
        <f t="shared" si="3"/>
        <v>100</v>
      </c>
      <c r="AE34" s="87">
        <f t="shared" si="3"/>
        <v>120</v>
      </c>
      <c r="AF34" s="87">
        <f t="shared" si="3"/>
        <v>120</v>
      </c>
      <c r="AG34" s="87">
        <f t="shared" si="3"/>
        <v>120</v>
      </c>
      <c r="AH34" s="87">
        <f t="shared" si="3"/>
        <v>150</v>
      </c>
      <c r="AI34" s="87">
        <f t="shared" si="3"/>
        <v>150</v>
      </c>
      <c r="AJ34" s="87">
        <f t="shared" si="3"/>
        <v>150</v>
      </c>
      <c r="AK34" s="87">
        <f t="shared" si="3"/>
        <v>170</v>
      </c>
      <c r="AL34" s="87">
        <f t="shared" si="3"/>
        <v>170</v>
      </c>
      <c r="AM34" s="87">
        <f t="shared" si="3"/>
        <v>170</v>
      </c>
      <c r="AN34" s="77"/>
      <c r="AO34" s="77"/>
      <c r="AP34" s="77"/>
      <c r="AQ34" s="77"/>
    </row>
    <row r="35" spans="1:43" x14ac:dyDescent="0.25">
      <c r="A35" s="80" t="s">
        <v>133</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77"/>
      <c r="AO35" s="77"/>
      <c r="AP35" s="77"/>
      <c r="AQ35" s="77"/>
    </row>
    <row r="36" spans="1:43" x14ac:dyDescent="0.25">
      <c r="B36" s="73" t="s">
        <v>134</v>
      </c>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77"/>
      <c r="AO36" s="77"/>
      <c r="AP36" s="77"/>
      <c r="AQ36" s="77"/>
    </row>
    <row r="37" spans="1:43" x14ac:dyDescent="0.25">
      <c r="B37" s="73" t="s">
        <v>135</v>
      </c>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77"/>
      <c r="AO37" s="77"/>
      <c r="AP37" s="77"/>
      <c r="AQ37" s="77"/>
    </row>
    <row r="38" spans="1:43" x14ac:dyDescent="0.25">
      <c r="B38" s="73" t="s">
        <v>131</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77"/>
      <c r="AO38" s="77"/>
      <c r="AP38" s="77"/>
      <c r="AQ38" s="77"/>
    </row>
    <row r="39" spans="1:43" x14ac:dyDescent="0.25">
      <c r="B39" s="73" t="s">
        <v>136</v>
      </c>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77"/>
      <c r="AO39" s="77"/>
      <c r="AP39" s="77"/>
      <c r="AQ39" s="77"/>
    </row>
    <row r="40" spans="1:43" x14ac:dyDescent="0.25">
      <c r="A40" s="107" t="s">
        <v>137</v>
      </c>
      <c r="B40" s="107"/>
      <c r="C40" s="107"/>
      <c r="D40" s="87">
        <f>SUM(D36:D39)</f>
        <v>0</v>
      </c>
      <c r="E40" s="87">
        <f t="shared" ref="E40:AM40" si="4">SUM(E36:E39)</f>
        <v>0</v>
      </c>
      <c r="F40" s="87">
        <f t="shared" si="4"/>
        <v>0</v>
      </c>
      <c r="G40" s="87">
        <f t="shared" si="4"/>
        <v>0</v>
      </c>
      <c r="H40" s="87">
        <f t="shared" si="4"/>
        <v>0</v>
      </c>
      <c r="I40" s="87">
        <f t="shared" si="4"/>
        <v>0</v>
      </c>
      <c r="J40" s="87">
        <f t="shared" si="4"/>
        <v>0</v>
      </c>
      <c r="K40" s="87">
        <f t="shared" si="4"/>
        <v>0</v>
      </c>
      <c r="L40" s="87">
        <f t="shared" si="4"/>
        <v>0</v>
      </c>
      <c r="M40" s="87">
        <f t="shared" si="4"/>
        <v>0</v>
      </c>
      <c r="N40" s="87">
        <f t="shared" si="4"/>
        <v>0</v>
      </c>
      <c r="O40" s="87">
        <f t="shared" si="4"/>
        <v>0</v>
      </c>
      <c r="P40" s="87">
        <f t="shared" si="4"/>
        <v>0</v>
      </c>
      <c r="Q40" s="87">
        <f t="shared" si="4"/>
        <v>0</v>
      </c>
      <c r="R40" s="87">
        <f t="shared" si="4"/>
        <v>0</v>
      </c>
      <c r="S40" s="87">
        <f t="shared" si="4"/>
        <v>0</v>
      </c>
      <c r="T40" s="87">
        <f t="shared" si="4"/>
        <v>0</v>
      </c>
      <c r="U40" s="87">
        <f t="shared" si="4"/>
        <v>0</v>
      </c>
      <c r="V40" s="87">
        <f t="shared" si="4"/>
        <v>0</v>
      </c>
      <c r="W40" s="87">
        <f t="shared" si="4"/>
        <v>0</v>
      </c>
      <c r="X40" s="87">
        <f t="shared" si="4"/>
        <v>0</v>
      </c>
      <c r="Y40" s="87">
        <f t="shared" si="4"/>
        <v>0</v>
      </c>
      <c r="Z40" s="87">
        <f t="shared" si="4"/>
        <v>0</v>
      </c>
      <c r="AA40" s="87">
        <f t="shared" si="4"/>
        <v>0</v>
      </c>
      <c r="AB40" s="87">
        <f t="shared" si="4"/>
        <v>0</v>
      </c>
      <c r="AC40" s="87">
        <f t="shared" si="4"/>
        <v>0</v>
      </c>
      <c r="AD40" s="87">
        <f t="shared" si="4"/>
        <v>0</v>
      </c>
      <c r="AE40" s="87">
        <f t="shared" si="4"/>
        <v>0</v>
      </c>
      <c r="AF40" s="87">
        <f t="shared" si="4"/>
        <v>0</v>
      </c>
      <c r="AG40" s="87">
        <f t="shared" si="4"/>
        <v>0</v>
      </c>
      <c r="AH40" s="87">
        <f t="shared" si="4"/>
        <v>0</v>
      </c>
      <c r="AI40" s="87">
        <f t="shared" si="4"/>
        <v>0</v>
      </c>
      <c r="AJ40" s="87">
        <f t="shared" si="4"/>
        <v>0</v>
      </c>
      <c r="AK40" s="87">
        <f t="shared" si="4"/>
        <v>0</v>
      </c>
      <c r="AL40" s="87">
        <f t="shared" si="4"/>
        <v>0</v>
      </c>
      <c r="AM40" s="87">
        <f t="shared" si="4"/>
        <v>0</v>
      </c>
      <c r="AN40" s="77"/>
      <c r="AO40" s="77"/>
      <c r="AP40" s="77"/>
      <c r="AQ40" s="77"/>
    </row>
    <row r="41" spans="1:43" x14ac:dyDescent="0.25">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77"/>
      <c r="AO41" s="77"/>
      <c r="AP41" s="77"/>
      <c r="AQ41" s="77"/>
    </row>
    <row r="42" spans="1:43" x14ac:dyDescent="0.25">
      <c r="C42" s="73" t="s">
        <v>138</v>
      </c>
      <c r="D42" s="87">
        <f t="shared" ref="D42:AM42" si="5">D10-D26-D34+D40</f>
        <v>-171.5</v>
      </c>
      <c r="E42" s="87">
        <f t="shared" si="5"/>
        <v>-171.5</v>
      </c>
      <c r="F42" s="87">
        <f t="shared" si="5"/>
        <v>-171.5</v>
      </c>
      <c r="G42" s="87">
        <f t="shared" si="5"/>
        <v>-127</v>
      </c>
      <c r="H42" s="87">
        <f t="shared" si="5"/>
        <v>-127</v>
      </c>
      <c r="I42" s="87">
        <f t="shared" si="5"/>
        <v>-127</v>
      </c>
      <c r="J42" s="87">
        <f t="shared" si="5"/>
        <v>-53</v>
      </c>
      <c r="K42" s="87">
        <f t="shared" si="5"/>
        <v>-53</v>
      </c>
      <c r="L42" s="87">
        <f t="shared" si="5"/>
        <v>-53</v>
      </c>
      <c r="M42" s="87">
        <f t="shared" si="5"/>
        <v>-29.5</v>
      </c>
      <c r="N42" s="87">
        <f t="shared" si="5"/>
        <v>-29.5</v>
      </c>
      <c r="O42" s="87">
        <f t="shared" si="5"/>
        <v>-29.5</v>
      </c>
      <c r="P42" s="87">
        <f t="shared" si="5"/>
        <v>-35</v>
      </c>
      <c r="Q42" s="87">
        <f t="shared" si="5"/>
        <v>-35</v>
      </c>
      <c r="R42" s="87">
        <f t="shared" si="5"/>
        <v>-35</v>
      </c>
      <c r="S42" s="87">
        <f t="shared" si="5"/>
        <v>96</v>
      </c>
      <c r="T42" s="87">
        <f t="shared" si="5"/>
        <v>96</v>
      </c>
      <c r="U42" s="87">
        <f t="shared" si="5"/>
        <v>96</v>
      </c>
      <c r="V42" s="87">
        <f t="shared" si="5"/>
        <v>197.5</v>
      </c>
      <c r="W42" s="87">
        <f t="shared" si="5"/>
        <v>197.5</v>
      </c>
      <c r="X42" s="87">
        <f t="shared" si="5"/>
        <v>197.5</v>
      </c>
      <c r="Y42" s="87">
        <f t="shared" si="5"/>
        <v>328.5</v>
      </c>
      <c r="Z42" s="87">
        <f t="shared" si="5"/>
        <v>328.5</v>
      </c>
      <c r="AA42" s="87">
        <f t="shared" si="5"/>
        <v>328.5</v>
      </c>
      <c r="AB42" s="87">
        <f t="shared" si="5"/>
        <v>-35</v>
      </c>
      <c r="AC42" s="87">
        <f t="shared" si="5"/>
        <v>-35</v>
      </c>
      <c r="AD42" s="87">
        <f t="shared" si="5"/>
        <v>-35</v>
      </c>
      <c r="AE42" s="87">
        <f t="shared" si="5"/>
        <v>96</v>
      </c>
      <c r="AF42" s="87">
        <f t="shared" si="5"/>
        <v>96</v>
      </c>
      <c r="AG42" s="87">
        <f t="shared" si="5"/>
        <v>96</v>
      </c>
      <c r="AH42" s="87">
        <f t="shared" si="5"/>
        <v>197.5</v>
      </c>
      <c r="AI42" s="87">
        <f t="shared" si="5"/>
        <v>197.5</v>
      </c>
      <c r="AJ42" s="87">
        <f t="shared" si="5"/>
        <v>197.5</v>
      </c>
      <c r="AK42" s="87">
        <f t="shared" si="5"/>
        <v>328.5</v>
      </c>
      <c r="AL42" s="87">
        <f t="shared" si="5"/>
        <v>328.5</v>
      </c>
      <c r="AM42" s="87">
        <f t="shared" si="5"/>
        <v>328.5</v>
      </c>
      <c r="AN42" s="77"/>
      <c r="AO42" s="77"/>
      <c r="AP42" s="77"/>
      <c r="AQ42" s="77"/>
    </row>
    <row r="43" spans="1:43" x14ac:dyDescent="0.25">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77"/>
      <c r="AO43" s="77"/>
      <c r="AP43" s="77"/>
      <c r="AQ43" s="77"/>
    </row>
    <row r="44" spans="1:43" ht="13.8" thickBot="1" x14ac:dyDescent="0.3">
      <c r="C44" s="83" t="s">
        <v>139</v>
      </c>
      <c r="D44" s="88">
        <f t="shared" ref="D44:AM44" si="6">D2+D42</f>
        <v>2828.5</v>
      </c>
      <c r="E44" s="88">
        <f t="shared" si="6"/>
        <v>2657</v>
      </c>
      <c r="F44" s="88">
        <f t="shared" si="6"/>
        <v>2485.5</v>
      </c>
      <c r="G44" s="88">
        <f t="shared" si="6"/>
        <v>2358.5</v>
      </c>
      <c r="H44" s="88">
        <f t="shared" si="6"/>
        <v>2231.5</v>
      </c>
      <c r="I44" s="88">
        <f t="shared" si="6"/>
        <v>2104.5</v>
      </c>
      <c r="J44" s="88">
        <f t="shared" si="6"/>
        <v>2051.5</v>
      </c>
      <c r="K44" s="88">
        <f t="shared" si="6"/>
        <v>1998.5</v>
      </c>
      <c r="L44" s="88">
        <f t="shared" si="6"/>
        <v>1945.5</v>
      </c>
      <c r="M44" s="88">
        <f t="shared" si="6"/>
        <v>1916</v>
      </c>
      <c r="N44" s="88">
        <f t="shared" si="6"/>
        <v>1886.5</v>
      </c>
      <c r="O44" s="88">
        <f t="shared" si="6"/>
        <v>1857</v>
      </c>
      <c r="P44" s="88">
        <f t="shared" si="6"/>
        <v>1822</v>
      </c>
      <c r="Q44" s="88">
        <f t="shared" si="6"/>
        <v>1787</v>
      </c>
      <c r="R44" s="88">
        <f t="shared" si="6"/>
        <v>1752</v>
      </c>
      <c r="S44" s="88">
        <f t="shared" si="6"/>
        <v>1848</v>
      </c>
      <c r="T44" s="88">
        <f t="shared" si="6"/>
        <v>1944</v>
      </c>
      <c r="U44" s="88">
        <f t="shared" si="6"/>
        <v>2040</v>
      </c>
      <c r="V44" s="88">
        <f t="shared" si="6"/>
        <v>2237.5</v>
      </c>
      <c r="W44" s="88">
        <f t="shared" si="6"/>
        <v>2435</v>
      </c>
      <c r="X44" s="88">
        <f t="shared" si="6"/>
        <v>2632.5</v>
      </c>
      <c r="Y44" s="88">
        <f t="shared" si="6"/>
        <v>2961</v>
      </c>
      <c r="Z44" s="88">
        <f t="shared" si="6"/>
        <v>3289.5</v>
      </c>
      <c r="AA44" s="88">
        <f t="shared" si="6"/>
        <v>3618</v>
      </c>
      <c r="AB44" s="88">
        <f t="shared" si="6"/>
        <v>3583</v>
      </c>
      <c r="AC44" s="88">
        <f t="shared" si="6"/>
        <v>3548</v>
      </c>
      <c r="AD44" s="88">
        <f t="shared" si="6"/>
        <v>3513</v>
      </c>
      <c r="AE44" s="88">
        <f t="shared" si="6"/>
        <v>3609</v>
      </c>
      <c r="AF44" s="88">
        <f t="shared" si="6"/>
        <v>3705</v>
      </c>
      <c r="AG44" s="88">
        <f t="shared" si="6"/>
        <v>3801</v>
      </c>
      <c r="AH44" s="88">
        <f t="shared" si="6"/>
        <v>3998.5</v>
      </c>
      <c r="AI44" s="88">
        <f t="shared" si="6"/>
        <v>4196</v>
      </c>
      <c r="AJ44" s="88">
        <f t="shared" si="6"/>
        <v>4393.5</v>
      </c>
      <c r="AK44" s="88">
        <f t="shared" si="6"/>
        <v>4722</v>
      </c>
      <c r="AL44" s="88">
        <f t="shared" si="6"/>
        <v>5050.5</v>
      </c>
      <c r="AM44" s="88">
        <f t="shared" si="6"/>
        <v>5379</v>
      </c>
      <c r="AN44" s="77"/>
      <c r="AO44" s="77"/>
      <c r="AP44" s="77"/>
      <c r="AQ44" s="77"/>
    </row>
    <row r="45" spans="1:43" ht="14.4" thickTop="1" thickBot="1" x14ac:dyDescent="0.3">
      <c r="D45" s="81"/>
      <c r="E45" s="81"/>
      <c r="F45" s="81"/>
      <c r="G45" s="81"/>
      <c r="H45" s="81"/>
      <c r="I45" s="81"/>
      <c r="J45" s="81"/>
      <c r="K45" s="81"/>
      <c r="L45" s="81"/>
      <c r="M45" s="81"/>
      <c r="N45" s="81"/>
      <c r="O45" s="81"/>
      <c r="P45" s="81"/>
      <c r="Q45" s="81"/>
      <c r="R45" s="81"/>
      <c r="S45" s="81"/>
      <c r="T45" s="81"/>
      <c r="U45" s="81"/>
      <c r="V45" s="77"/>
      <c r="W45" s="77"/>
      <c r="X45" s="77"/>
      <c r="Y45" s="77"/>
      <c r="Z45" s="77"/>
      <c r="AA45" s="77"/>
      <c r="AB45" s="81"/>
      <c r="AC45" s="81"/>
      <c r="AD45" s="81"/>
      <c r="AE45" s="81"/>
      <c r="AF45" s="81"/>
      <c r="AG45" s="81"/>
      <c r="AH45" s="77"/>
      <c r="AI45" s="77"/>
      <c r="AJ45" s="77"/>
      <c r="AK45" s="77"/>
      <c r="AL45" s="77"/>
      <c r="AM45" s="77"/>
      <c r="AN45" s="77"/>
      <c r="AO45" s="77"/>
      <c r="AP45" s="77"/>
      <c r="AQ45" s="77"/>
    </row>
    <row r="46" spans="1:43" ht="13.8" thickBot="1" x14ac:dyDescent="0.3">
      <c r="B46" s="83" t="s">
        <v>140</v>
      </c>
      <c r="C46" s="84"/>
      <c r="D46" s="77"/>
      <c r="E46" s="81"/>
      <c r="F46" s="81"/>
      <c r="G46" s="81"/>
      <c r="H46" s="81"/>
      <c r="I46" s="81"/>
      <c r="J46" s="81"/>
      <c r="K46" s="81"/>
      <c r="L46" s="81"/>
      <c r="M46" s="81"/>
      <c r="N46" s="81"/>
      <c r="O46" s="81"/>
      <c r="P46" s="81"/>
      <c r="Q46" s="81"/>
      <c r="R46" s="81"/>
      <c r="S46" s="81"/>
      <c r="T46" s="81"/>
      <c r="U46" s="81"/>
      <c r="V46" s="77"/>
      <c r="W46" s="77"/>
      <c r="X46" s="77"/>
      <c r="Y46" s="77"/>
      <c r="Z46" s="77"/>
      <c r="AA46" s="77"/>
      <c r="AB46" s="81"/>
      <c r="AC46" s="81"/>
      <c r="AD46" s="81"/>
      <c r="AE46" s="81"/>
      <c r="AF46" s="81"/>
      <c r="AG46" s="81"/>
      <c r="AH46" s="77"/>
      <c r="AI46" s="77"/>
      <c r="AJ46" s="77"/>
      <c r="AK46" s="77"/>
      <c r="AL46" s="77"/>
      <c r="AM46" s="77"/>
      <c r="AN46" s="77"/>
      <c r="AO46" s="77"/>
      <c r="AP46" s="77"/>
      <c r="AQ46" s="77"/>
    </row>
    <row r="47" spans="1:43" x14ac:dyDescent="0.25">
      <c r="D47" s="81"/>
      <c r="E47" s="81"/>
      <c r="F47" s="81"/>
      <c r="G47" s="81"/>
      <c r="H47" s="81"/>
      <c r="I47" s="81"/>
      <c r="J47" s="81"/>
      <c r="K47" s="81"/>
      <c r="L47" s="81"/>
      <c r="M47" s="81"/>
      <c r="N47" s="81"/>
      <c r="O47" s="81"/>
      <c r="P47" s="81"/>
      <c r="Q47" s="81"/>
      <c r="R47" s="81"/>
      <c r="S47" s="81"/>
      <c r="T47" s="81"/>
      <c r="U47" s="81"/>
      <c r="V47" s="77"/>
      <c r="W47" s="77"/>
      <c r="X47" s="77"/>
      <c r="Y47" s="77"/>
      <c r="Z47" s="77"/>
      <c r="AA47" s="77"/>
      <c r="AB47" s="81"/>
      <c r="AC47" s="81"/>
      <c r="AD47" s="81"/>
      <c r="AE47" s="81"/>
      <c r="AF47" s="81"/>
      <c r="AG47" s="81"/>
      <c r="AH47" s="77"/>
      <c r="AI47" s="77"/>
      <c r="AJ47" s="77"/>
      <c r="AK47" s="77"/>
      <c r="AL47" s="77"/>
      <c r="AM47" s="77"/>
      <c r="AN47" s="77"/>
      <c r="AO47" s="77"/>
      <c r="AP47" s="77"/>
      <c r="AQ47" s="77"/>
    </row>
    <row r="48" spans="1:43" x14ac:dyDescent="0.25">
      <c r="C48" s="73" t="s">
        <v>141</v>
      </c>
      <c r="D48" s="81"/>
      <c r="E48" s="81"/>
      <c r="F48" s="81"/>
      <c r="G48" s="81"/>
      <c r="H48" s="81">
        <f>H10-H26</f>
        <v>-47</v>
      </c>
      <c r="I48" s="81">
        <f t="shared" ref="I48:AM48" si="7">I10-I26</f>
        <v>-47</v>
      </c>
      <c r="J48" s="81">
        <f t="shared" si="7"/>
        <v>47</v>
      </c>
      <c r="K48" s="81">
        <f t="shared" si="7"/>
        <v>47</v>
      </c>
      <c r="L48" s="81">
        <f t="shared" si="7"/>
        <v>47</v>
      </c>
      <c r="M48" s="81">
        <f t="shared" si="7"/>
        <v>120.5</v>
      </c>
      <c r="N48" s="81">
        <f t="shared" si="7"/>
        <v>120.5</v>
      </c>
      <c r="O48" s="81">
        <f t="shared" si="7"/>
        <v>120.5</v>
      </c>
      <c r="P48" s="81">
        <f t="shared" si="7"/>
        <v>65</v>
      </c>
      <c r="Q48" s="81">
        <f t="shared" si="7"/>
        <v>65</v>
      </c>
      <c r="R48" s="81">
        <f t="shared" si="7"/>
        <v>65</v>
      </c>
      <c r="S48" s="81">
        <f t="shared" si="7"/>
        <v>216</v>
      </c>
      <c r="T48" s="81">
        <f t="shared" si="7"/>
        <v>216</v>
      </c>
      <c r="U48" s="81">
        <f t="shared" si="7"/>
        <v>216</v>
      </c>
      <c r="V48" s="81">
        <f t="shared" si="7"/>
        <v>347.5</v>
      </c>
      <c r="W48" s="81">
        <f t="shared" si="7"/>
        <v>347.5</v>
      </c>
      <c r="X48" s="81">
        <f t="shared" si="7"/>
        <v>347.5</v>
      </c>
      <c r="Y48" s="81">
        <f t="shared" si="7"/>
        <v>498.5</v>
      </c>
      <c r="Z48" s="81">
        <f t="shared" si="7"/>
        <v>498.5</v>
      </c>
      <c r="AA48" s="81">
        <f t="shared" si="7"/>
        <v>498.5</v>
      </c>
      <c r="AB48" s="81">
        <f t="shared" si="7"/>
        <v>65</v>
      </c>
      <c r="AC48" s="81">
        <f t="shared" si="7"/>
        <v>65</v>
      </c>
      <c r="AD48" s="81">
        <f t="shared" si="7"/>
        <v>65</v>
      </c>
      <c r="AE48" s="81">
        <f t="shared" si="7"/>
        <v>216</v>
      </c>
      <c r="AF48" s="81">
        <f t="shared" si="7"/>
        <v>216</v>
      </c>
      <c r="AG48" s="81">
        <f t="shared" si="7"/>
        <v>216</v>
      </c>
      <c r="AH48" s="81">
        <f t="shared" si="7"/>
        <v>347.5</v>
      </c>
      <c r="AI48" s="81">
        <f t="shared" si="7"/>
        <v>347.5</v>
      </c>
      <c r="AJ48" s="81">
        <f t="shared" si="7"/>
        <v>347.5</v>
      </c>
      <c r="AK48" s="81">
        <f t="shared" si="7"/>
        <v>498.5</v>
      </c>
      <c r="AL48" s="81">
        <f t="shared" si="7"/>
        <v>498.5</v>
      </c>
      <c r="AM48" s="81">
        <f t="shared" si="7"/>
        <v>498.5</v>
      </c>
      <c r="AN48" s="77"/>
      <c r="AO48" s="77"/>
      <c r="AP48" s="77"/>
      <c r="AQ48" s="77"/>
    </row>
    <row r="49" spans="4:43" x14ac:dyDescent="0.25">
      <c r="D49" s="81"/>
      <c r="E49" s="81"/>
      <c r="F49" s="81"/>
      <c r="G49" s="81"/>
      <c r="H49" s="81"/>
      <c r="I49" s="81"/>
      <c r="J49" s="81"/>
      <c r="K49" s="81"/>
      <c r="L49" s="81"/>
      <c r="M49" s="81"/>
      <c r="N49" s="81"/>
      <c r="O49" s="81"/>
      <c r="P49" s="81"/>
      <c r="Q49" s="81"/>
      <c r="R49" s="81"/>
      <c r="S49" s="81"/>
      <c r="T49" s="81"/>
      <c r="U49" s="81"/>
      <c r="V49" s="77"/>
      <c r="W49" s="77"/>
      <c r="X49" s="77"/>
      <c r="Y49" s="77"/>
      <c r="Z49" s="77"/>
      <c r="AA49" s="77"/>
      <c r="AB49" s="81"/>
      <c r="AC49" s="81"/>
      <c r="AD49" s="81"/>
      <c r="AE49" s="81"/>
      <c r="AF49" s="81"/>
      <c r="AG49" s="81"/>
      <c r="AH49" s="77"/>
      <c r="AI49" s="77"/>
      <c r="AJ49" s="77"/>
      <c r="AK49" s="77"/>
      <c r="AL49" s="77"/>
      <c r="AM49" s="77"/>
      <c r="AN49" s="77"/>
      <c r="AO49" s="77"/>
      <c r="AP49" s="77"/>
      <c r="AQ49" s="77"/>
    </row>
    <row r="50" spans="4:43" x14ac:dyDescent="0.25">
      <c r="D50" s="81"/>
      <c r="E50" s="81"/>
      <c r="F50" s="81"/>
      <c r="G50" s="81"/>
      <c r="H50" s="81"/>
      <c r="I50" s="81"/>
      <c r="J50" s="81"/>
      <c r="K50" s="81"/>
      <c r="L50" s="81"/>
      <c r="M50" s="81"/>
      <c r="N50" s="81"/>
      <c r="O50" s="81"/>
      <c r="P50" s="81"/>
      <c r="Q50" s="81"/>
      <c r="R50" s="81"/>
      <c r="S50" s="81"/>
      <c r="T50" s="81"/>
      <c r="U50" s="81"/>
      <c r="V50" s="77"/>
      <c r="W50" s="77"/>
      <c r="X50" s="77"/>
      <c r="Y50" s="77"/>
      <c r="Z50" s="77"/>
      <c r="AA50" s="77"/>
      <c r="AB50" s="81"/>
      <c r="AC50" s="81"/>
      <c r="AD50" s="81"/>
      <c r="AE50" s="81"/>
      <c r="AF50" s="81"/>
      <c r="AG50" s="81"/>
      <c r="AH50" s="77"/>
      <c r="AI50" s="77"/>
      <c r="AJ50" s="77"/>
      <c r="AK50" s="77"/>
      <c r="AL50" s="77"/>
      <c r="AM50" s="77"/>
      <c r="AN50" s="77"/>
      <c r="AO50" s="77"/>
      <c r="AP50" s="77"/>
      <c r="AQ50" s="77"/>
    </row>
    <row r="51" spans="4:43" x14ac:dyDescent="0.25">
      <c r="D51" s="81"/>
      <c r="E51" s="81"/>
      <c r="F51" s="81"/>
      <c r="G51" s="81"/>
      <c r="H51" s="81"/>
      <c r="I51" s="81"/>
      <c r="J51" s="81"/>
      <c r="K51" s="81"/>
      <c r="L51" s="81"/>
      <c r="M51" s="81"/>
      <c r="N51" s="81"/>
      <c r="O51" s="81"/>
      <c r="P51" s="81"/>
      <c r="Q51" s="81"/>
      <c r="R51" s="81"/>
      <c r="S51" s="81"/>
      <c r="T51" s="81"/>
      <c r="U51" s="81"/>
      <c r="V51" s="77"/>
      <c r="W51" s="77"/>
      <c r="X51" s="77"/>
      <c r="Y51" s="77"/>
      <c r="Z51" s="77"/>
      <c r="AA51" s="77"/>
      <c r="AB51" s="81"/>
      <c r="AC51" s="81"/>
      <c r="AD51" s="81"/>
      <c r="AE51" s="81"/>
      <c r="AF51" s="81"/>
      <c r="AG51" s="81"/>
      <c r="AH51" s="77"/>
      <c r="AI51" s="77"/>
      <c r="AJ51" s="77"/>
      <c r="AK51" s="77"/>
      <c r="AL51" s="77"/>
      <c r="AM51" s="77"/>
      <c r="AN51" s="77"/>
      <c r="AO51" s="77"/>
      <c r="AP51" s="77"/>
      <c r="AQ51" s="77"/>
    </row>
    <row r="52" spans="4:43" x14ac:dyDescent="0.25">
      <c r="D52" s="81"/>
      <c r="E52" s="81"/>
      <c r="F52" s="81"/>
      <c r="G52" s="81"/>
      <c r="H52" s="81"/>
      <c r="I52" s="81"/>
      <c r="J52" s="81"/>
      <c r="K52" s="81"/>
      <c r="L52" s="81"/>
      <c r="M52" s="81"/>
      <c r="N52" s="81"/>
      <c r="O52" s="81"/>
      <c r="P52" s="81"/>
      <c r="Q52" s="81"/>
      <c r="R52" s="81"/>
      <c r="S52" s="81"/>
      <c r="T52" s="81"/>
      <c r="U52" s="81"/>
      <c r="V52" s="77"/>
      <c r="W52" s="77"/>
      <c r="X52" s="77"/>
      <c r="Y52" s="77"/>
      <c r="Z52" s="77"/>
      <c r="AA52" s="77"/>
      <c r="AB52" s="81"/>
      <c r="AC52" s="81"/>
      <c r="AD52" s="81"/>
      <c r="AE52" s="81"/>
      <c r="AF52" s="81"/>
      <c r="AG52" s="81"/>
      <c r="AH52" s="77"/>
      <c r="AI52" s="77"/>
      <c r="AJ52" s="77"/>
      <c r="AK52" s="77"/>
      <c r="AL52" s="77"/>
      <c r="AM52" s="77"/>
      <c r="AN52" s="77"/>
      <c r="AO52" s="77"/>
      <c r="AP52" s="77"/>
      <c r="AQ52" s="77"/>
    </row>
    <row r="53" spans="4:43" x14ac:dyDescent="0.25">
      <c r="D53" s="81"/>
      <c r="E53" s="81"/>
      <c r="F53" s="81"/>
      <c r="G53" s="81"/>
      <c r="H53" s="81"/>
      <c r="I53" s="81"/>
      <c r="J53" s="81"/>
      <c r="K53" s="81"/>
      <c r="L53" s="81"/>
      <c r="M53" s="81"/>
      <c r="N53" s="81"/>
      <c r="O53" s="81"/>
      <c r="P53" s="81"/>
      <c r="Q53" s="81"/>
      <c r="R53" s="81"/>
      <c r="S53" s="81"/>
      <c r="T53" s="81"/>
      <c r="U53" s="81"/>
      <c r="V53" s="77"/>
      <c r="W53" s="77"/>
      <c r="X53" s="77"/>
      <c r="Y53" s="77"/>
      <c r="Z53" s="77"/>
      <c r="AA53" s="77"/>
      <c r="AB53" s="81"/>
      <c r="AC53" s="81"/>
      <c r="AD53" s="81"/>
      <c r="AE53" s="81"/>
      <c r="AF53" s="81"/>
      <c r="AG53" s="81"/>
      <c r="AH53" s="77"/>
      <c r="AI53" s="77"/>
      <c r="AJ53" s="77"/>
      <c r="AK53" s="77"/>
      <c r="AL53" s="77"/>
      <c r="AM53" s="77"/>
      <c r="AN53" s="77"/>
      <c r="AO53" s="77"/>
      <c r="AP53" s="77"/>
      <c r="AQ53" s="77"/>
    </row>
    <row r="54" spans="4:43" x14ac:dyDescent="0.25">
      <c r="D54" s="81"/>
      <c r="E54" s="81"/>
      <c r="F54" s="81"/>
      <c r="G54" s="81"/>
      <c r="H54" s="81"/>
      <c r="I54" s="81"/>
      <c r="J54" s="81"/>
      <c r="K54" s="81"/>
      <c r="L54" s="81"/>
      <c r="M54" s="81"/>
      <c r="N54" s="81"/>
      <c r="O54" s="81"/>
      <c r="P54" s="81"/>
      <c r="Q54" s="81"/>
      <c r="R54" s="81"/>
      <c r="S54" s="81"/>
      <c r="T54" s="81"/>
      <c r="U54" s="81"/>
      <c r="V54" s="77"/>
      <c r="W54" s="77"/>
      <c r="X54" s="77"/>
      <c r="Y54" s="77"/>
      <c r="Z54" s="77"/>
      <c r="AA54" s="77"/>
      <c r="AB54" s="81"/>
      <c r="AC54" s="81"/>
      <c r="AD54" s="81"/>
      <c r="AE54" s="81"/>
      <c r="AF54" s="81"/>
      <c r="AG54" s="81"/>
      <c r="AH54" s="77"/>
      <c r="AI54" s="77"/>
      <c r="AJ54" s="77"/>
      <c r="AK54" s="77"/>
      <c r="AL54" s="77"/>
      <c r="AM54" s="77"/>
      <c r="AN54" s="77"/>
      <c r="AO54" s="77"/>
      <c r="AP54" s="77"/>
      <c r="AQ54" s="77"/>
    </row>
    <row r="55" spans="4:43" x14ac:dyDescent="0.25">
      <c r="D55" s="81"/>
      <c r="E55" s="81"/>
      <c r="F55" s="81"/>
      <c r="G55" s="81"/>
      <c r="H55" s="81"/>
      <c r="I55" s="81"/>
      <c r="J55" s="81"/>
      <c r="K55" s="81"/>
      <c r="L55" s="81"/>
      <c r="M55" s="81"/>
      <c r="N55" s="81"/>
      <c r="O55" s="81"/>
      <c r="P55" s="81"/>
      <c r="Q55" s="81"/>
      <c r="R55" s="81"/>
      <c r="S55" s="81"/>
      <c r="T55" s="81"/>
      <c r="U55" s="81"/>
      <c r="V55" s="77"/>
      <c r="W55" s="77"/>
      <c r="X55" s="77"/>
      <c r="Y55" s="77"/>
      <c r="Z55" s="77"/>
      <c r="AA55" s="77"/>
      <c r="AB55" s="81"/>
      <c r="AC55" s="81"/>
      <c r="AD55" s="81"/>
      <c r="AE55" s="81"/>
      <c r="AF55" s="81"/>
      <c r="AG55" s="81"/>
      <c r="AH55" s="77"/>
      <c r="AI55" s="77"/>
      <c r="AJ55" s="77"/>
      <c r="AK55" s="77"/>
      <c r="AL55" s="77"/>
      <c r="AM55" s="77"/>
      <c r="AN55" s="77"/>
      <c r="AO55" s="77"/>
      <c r="AP55" s="77"/>
      <c r="AQ55" s="77"/>
    </row>
    <row r="56" spans="4:43" x14ac:dyDescent="0.25">
      <c r="D56" s="81"/>
      <c r="E56" s="81"/>
      <c r="F56" s="81"/>
      <c r="G56" s="81"/>
      <c r="H56" s="81"/>
      <c r="I56" s="81"/>
      <c r="J56" s="81"/>
      <c r="K56" s="81"/>
      <c r="L56" s="81"/>
      <c r="M56" s="81"/>
      <c r="N56" s="81"/>
      <c r="O56" s="81"/>
      <c r="P56" s="81"/>
      <c r="Q56" s="81"/>
      <c r="R56" s="81"/>
      <c r="S56" s="81"/>
      <c r="T56" s="81"/>
      <c r="U56" s="81"/>
      <c r="V56" s="77"/>
      <c r="W56" s="77"/>
      <c r="X56" s="77"/>
      <c r="Y56" s="77"/>
      <c r="Z56" s="77"/>
      <c r="AA56" s="77"/>
      <c r="AB56" s="81"/>
      <c r="AC56" s="81"/>
      <c r="AD56" s="81"/>
      <c r="AE56" s="81"/>
      <c r="AF56" s="81"/>
      <c r="AG56" s="81"/>
      <c r="AH56" s="77"/>
      <c r="AI56" s="77"/>
      <c r="AJ56" s="77"/>
      <c r="AK56" s="77"/>
      <c r="AL56" s="77"/>
      <c r="AM56" s="77"/>
      <c r="AN56" s="77"/>
      <c r="AO56" s="77"/>
      <c r="AP56" s="77"/>
      <c r="AQ56" s="77"/>
    </row>
    <row r="57" spans="4:43" x14ac:dyDescent="0.25">
      <c r="D57" s="81"/>
      <c r="E57" s="81"/>
      <c r="F57" s="81"/>
      <c r="G57" s="81"/>
      <c r="H57" s="81"/>
      <c r="I57" s="81"/>
      <c r="J57" s="81"/>
      <c r="K57" s="81"/>
      <c r="L57" s="81"/>
      <c r="M57" s="81"/>
      <c r="N57" s="81"/>
      <c r="O57" s="81"/>
      <c r="P57" s="81"/>
      <c r="Q57" s="81"/>
      <c r="R57" s="81"/>
      <c r="S57" s="81"/>
      <c r="T57" s="81"/>
      <c r="U57" s="81"/>
      <c r="V57" s="77"/>
      <c r="W57" s="77"/>
      <c r="X57" s="77"/>
      <c r="Y57" s="77"/>
      <c r="Z57" s="77"/>
      <c r="AA57" s="77"/>
      <c r="AB57" s="81"/>
      <c r="AC57" s="81"/>
      <c r="AD57" s="81"/>
      <c r="AE57" s="81"/>
      <c r="AF57" s="81"/>
      <c r="AG57" s="81"/>
      <c r="AH57" s="77"/>
      <c r="AI57" s="77"/>
      <c r="AJ57" s="77"/>
      <c r="AK57" s="77"/>
      <c r="AL57" s="77"/>
      <c r="AM57" s="77"/>
      <c r="AN57" s="77"/>
      <c r="AO57" s="77"/>
      <c r="AP57" s="77"/>
      <c r="AQ57" s="77"/>
    </row>
    <row r="58" spans="4:43" x14ac:dyDescent="0.25">
      <c r="D58" s="81"/>
      <c r="E58" s="81"/>
      <c r="F58" s="81"/>
      <c r="G58" s="81"/>
      <c r="H58" s="81"/>
      <c r="I58" s="81"/>
      <c r="J58" s="81"/>
      <c r="K58" s="81"/>
      <c r="L58" s="81"/>
      <c r="M58" s="81"/>
      <c r="N58" s="81"/>
      <c r="O58" s="81"/>
      <c r="P58" s="81"/>
      <c r="Q58" s="81"/>
      <c r="R58" s="81"/>
      <c r="S58" s="81"/>
      <c r="T58" s="81"/>
      <c r="U58" s="81"/>
      <c r="V58" s="77"/>
      <c r="W58" s="77"/>
      <c r="X58" s="77"/>
      <c r="Y58" s="77"/>
      <c r="Z58" s="77"/>
      <c r="AA58" s="77"/>
      <c r="AB58" s="81"/>
      <c r="AC58" s="81"/>
      <c r="AD58" s="81"/>
      <c r="AE58" s="81"/>
      <c r="AF58" s="81"/>
      <c r="AG58" s="81"/>
      <c r="AH58" s="77"/>
      <c r="AI58" s="77"/>
      <c r="AJ58" s="77"/>
      <c r="AK58" s="77"/>
      <c r="AL58" s="77"/>
      <c r="AM58" s="77"/>
      <c r="AN58" s="77"/>
      <c r="AO58" s="77"/>
      <c r="AP58" s="77"/>
      <c r="AQ58" s="77"/>
    </row>
    <row r="59" spans="4:43" x14ac:dyDescent="0.25">
      <c r="D59" s="81"/>
      <c r="E59" s="81"/>
      <c r="F59" s="81"/>
      <c r="G59" s="81"/>
      <c r="H59" s="81"/>
      <c r="I59" s="81"/>
      <c r="J59" s="81"/>
      <c r="K59" s="81"/>
      <c r="L59" s="81"/>
      <c r="M59" s="81"/>
      <c r="N59" s="81"/>
      <c r="O59" s="81"/>
      <c r="P59" s="81"/>
      <c r="Q59" s="81"/>
      <c r="R59" s="81"/>
      <c r="S59" s="81"/>
      <c r="T59" s="81"/>
      <c r="U59" s="81"/>
      <c r="V59" s="77"/>
      <c r="W59" s="77"/>
      <c r="X59" s="77"/>
      <c r="Y59" s="77"/>
      <c r="Z59" s="77"/>
      <c r="AA59" s="77"/>
      <c r="AB59" s="81"/>
      <c r="AC59" s="81"/>
      <c r="AD59" s="81"/>
      <c r="AE59" s="81"/>
      <c r="AF59" s="81"/>
      <c r="AG59" s="81"/>
      <c r="AH59" s="77"/>
      <c r="AI59" s="77"/>
      <c r="AJ59" s="77"/>
      <c r="AK59" s="77"/>
      <c r="AL59" s="77"/>
      <c r="AM59" s="77"/>
      <c r="AN59" s="77"/>
      <c r="AO59" s="77"/>
      <c r="AP59" s="77"/>
      <c r="AQ59" s="77"/>
    </row>
    <row r="60" spans="4:43" x14ac:dyDescent="0.25">
      <c r="D60" s="81"/>
      <c r="E60" s="81"/>
      <c r="F60" s="81"/>
      <c r="G60" s="81"/>
      <c r="H60" s="81"/>
      <c r="I60" s="81"/>
      <c r="J60" s="81"/>
      <c r="K60" s="81"/>
      <c r="L60" s="81"/>
      <c r="M60" s="81"/>
      <c r="N60" s="81"/>
      <c r="O60" s="81"/>
      <c r="P60" s="81"/>
      <c r="Q60" s="81"/>
      <c r="R60" s="81"/>
      <c r="S60" s="81"/>
      <c r="T60" s="81"/>
      <c r="U60" s="81"/>
      <c r="V60" s="77"/>
      <c r="W60" s="77"/>
      <c r="X60" s="77"/>
      <c r="Y60" s="77"/>
      <c r="Z60" s="77"/>
      <c r="AA60" s="77"/>
      <c r="AB60" s="81"/>
      <c r="AC60" s="81"/>
      <c r="AD60" s="81"/>
      <c r="AE60" s="81"/>
      <c r="AF60" s="81"/>
      <c r="AG60" s="81"/>
      <c r="AH60" s="77"/>
      <c r="AI60" s="77"/>
      <c r="AJ60" s="77"/>
      <c r="AK60" s="77"/>
      <c r="AL60" s="77"/>
      <c r="AM60" s="77"/>
      <c r="AN60" s="77"/>
      <c r="AO60" s="77"/>
      <c r="AP60" s="77"/>
      <c r="AQ60" s="77"/>
    </row>
    <row r="61" spans="4:43" x14ac:dyDescent="0.25">
      <c r="D61" s="81"/>
      <c r="E61" s="81"/>
      <c r="F61" s="81"/>
      <c r="G61" s="81"/>
      <c r="H61" s="81"/>
      <c r="I61" s="81"/>
      <c r="J61" s="81"/>
      <c r="K61" s="81"/>
      <c r="L61" s="81"/>
      <c r="M61" s="81"/>
      <c r="N61" s="81"/>
      <c r="O61" s="81"/>
      <c r="P61" s="81"/>
      <c r="Q61" s="81"/>
      <c r="R61" s="81"/>
      <c r="S61" s="81"/>
      <c r="T61" s="81"/>
      <c r="U61" s="81"/>
      <c r="V61" s="77"/>
      <c r="W61" s="77"/>
      <c r="X61" s="77"/>
      <c r="Y61" s="77"/>
      <c r="Z61" s="77"/>
      <c r="AA61" s="77"/>
      <c r="AB61" s="81"/>
      <c r="AC61" s="81"/>
      <c r="AD61" s="81"/>
      <c r="AE61" s="81"/>
      <c r="AF61" s="81"/>
      <c r="AG61" s="81"/>
      <c r="AH61" s="77"/>
      <c r="AI61" s="77"/>
      <c r="AJ61" s="77"/>
      <c r="AK61" s="77"/>
      <c r="AL61" s="77"/>
      <c r="AM61" s="77"/>
      <c r="AN61" s="77"/>
      <c r="AO61" s="77"/>
      <c r="AP61" s="77"/>
      <c r="AQ61" s="77"/>
    </row>
    <row r="62" spans="4:43" x14ac:dyDescent="0.25">
      <c r="D62" s="81"/>
      <c r="E62" s="81"/>
      <c r="F62" s="81"/>
      <c r="G62" s="81"/>
      <c r="H62" s="81"/>
      <c r="I62" s="81"/>
      <c r="J62" s="81"/>
      <c r="K62" s="81"/>
      <c r="L62" s="81"/>
      <c r="M62" s="81"/>
      <c r="N62" s="81"/>
      <c r="O62" s="81"/>
      <c r="P62" s="81"/>
      <c r="Q62" s="81"/>
      <c r="R62" s="81"/>
      <c r="S62" s="81"/>
      <c r="T62" s="81"/>
      <c r="U62" s="81"/>
      <c r="V62" s="77"/>
      <c r="W62" s="77"/>
      <c r="X62" s="77"/>
      <c r="Y62" s="77"/>
      <c r="Z62" s="77"/>
      <c r="AA62" s="77"/>
      <c r="AB62" s="81"/>
      <c r="AC62" s="81"/>
      <c r="AD62" s="81"/>
      <c r="AE62" s="81"/>
      <c r="AF62" s="81"/>
      <c r="AG62" s="81"/>
      <c r="AH62" s="77"/>
      <c r="AI62" s="77"/>
      <c r="AJ62" s="77"/>
      <c r="AK62" s="77"/>
      <c r="AL62" s="77"/>
      <c r="AM62" s="77"/>
      <c r="AN62" s="77"/>
      <c r="AO62" s="77"/>
      <c r="AP62" s="77"/>
      <c r="AQ62" s="77"/>
    </row>
    <row r="63" spans="4:43" x14ac:dyDescent="0.25">
      <c r="D63" s="81"/>
      <c r="E63" s="81"/>
      <c r="F63" s="81"/>
      <c r="G63" s="81"/>
      <c r="H63" s="81"/>
      <c r="I63" s="81"/>
      <c r="J63" s="81"/>
      <c r="K63" s="81"/>
      <c r="L63" s="81"/>
      <c r="M63" s="81"/>
      <c r="N63" s="81"/>
      <c r="O63" s="81"/>
      <c r="P63" s="81"/>
      <c r="Q63" s="81"/>
      <c r="R63" s="81"/>
      <c r="S63" s="81"/>
      <c r="T63" s="81"/>
      <c r="U63" s="81"/>
      <c r="V63" s="77"/>
      <c r="W63" s="77"/>
      <c r="X63" s="77"/>
      <c r="Y63" s="77"/>
      <c r="Z63" s="77"/>
      <c r="AA63" s="77"/>
      <c r="AB63" s="81"/>
      <c r="AC63" s="81"/>
      <c r="AD63" s="81"/>
      <c r="AE63" s="81"/>
      <c r="AF63" s="81"/>
      <c r="AG63" s="81"/>
      <c r="AH63" s="77"/>
      <c r="AI63" s="77"/>
      <c r="AJ63" s="77"/>
      <c r="AK63" s="77"/>
      <c r="AL63" s="77"/>
      <c r="AM63" s="77"/>
      <c r="AN63" s="77"/>
      <c r="AO63" s="77"/>
      <c r="AP63" s="77"/>
      <c r="AQ63" s="77"/>
    </row>
    <row r="64" spans="4:43" x14ac:dyDescent="0.25">
      <c r="D64" s="81"/>
      <c r="E64" s="81"/>
      <c r="F64" s="81"/>
      <c r="G64" s="81"/>
      <c r="H64" s="81"/>
      <c r="I64" s="81"/>
      <c r="J64" s="81"/>
      <c r="K64" s="81"/>
      <c r="L64" s="81"/>
      <c r="M64" s="81"/>
      <c r="N64" s="81"/>
      <c r="O64" s="81"/>
      <c r="P64" s="81"/>
      <c r="Q64" s="81"/>
      <c r="R64" s="81"/>
      <c r="S64" s="81"/>
      <c r="T64" s="81"/>
      <c r="U64" s="81"/>
      <c r="V64" s="77"/>
      <c r="W64" s="77"/>
      <c r="X64" s="77"/>
      <c r="Y64" s="77"/>
      <c r="Z64" s="77"/>
      <c r="AA64" s="77"/>
      <c r="AB64" s="81"/>
      <c r="AC64" s="81"/>
      <c r="AD64" s="81"/>
      <c r="AE64" s="81"/>
      <c r="AF64" s="81"/>
      <c r="AG64" s="81"/>
      <c r="AH64" s="77"/>
      <c r="AI64" s="77"/>
      <c r="AJ64" s="77"/>
      <c r="AK64" s="77"/>
      <c r="AL64" s="77"/>
      <c r="AM64" s="77"/>
      <c r="AN64" s="77"/>
      <c r="AO64" s="77"/>
      <c r="AP64" s="77"/>
      <c r="AQ64" s="77"/>
    </row>
    <row r="65" spans="4:43" x14ac:dyDescent="0.25">
      <c r="D65" s="81"/>
      <c r="E65" s="81"/>
      <c r="F65" s="81"/>
      <c r="G65" s="81"/>
      <c r="H65" s="81"/>
      <c r="I65" s="81"/>
      <c r="J65" s="81"/>
      <c r="K65" s="81"/>
      <c r="L65" s="81"/>
      <c r="M65" s="81"/>
      <c r="N65" s="81"/>
      <c r="O65" s="81"/>
      <c r="P65" s="81"/>
      <c r="Q65" s="81"/>
      <c r="R65" s="81"/>
      <c r="S65" s="81"/>
      <c r="T65" s="81"/>
      <c r="U65" s="81"/>
      <c r="V65" s="77"/>
      <c r="W65" s="77"/>
      <c r="X65" s="77"/>
      <c r="Y65" s="77"/>
      <c r="Z65" s="77"/>
      <c r="AA65" s="77"/>
      <c r="AB65" s="81"/>
      <c r="AC65" s="81"/>
      <c r="AD65" s="81"/>
      <c r="AE65" s="81"/>
      <c r="AF65" s="81"/>
      <c r="AG65" s="81"/>
      <c r="AH65" s="77"/>
      <c r="AI65" s="77"/>
      <c r="AJ65" s="77"/>
      <c r="AK65" s="77"/>
      <c r="AL65" s="77"/>
      <c r="AM65" s="77"/>
      <c r="AN65" s="77"/>
      <c r="AO65" s="77"/>
      <c r="AP65" s="77"/>
      <c r="AQ65" s="77"/>
    </row>
    <row r="66" spans="4:43" x14ac:dyDescent="0.25">
      <c r="D66" s="81"/>
      <c r="E66" s="81"/>
      <c r="F66" s="81"/>
      <c r="G66" s="81"/>
      <c r="H66" s="81"/>
      <c r="I66" s="81"/>
      <c r="J66" s="81"/>
      <c r="K66" s="81"/>
      <c r="L66" s="81"/>
      <c r="M66" s="81"/>
      <c r="N66" s="81"/>
      <c r="O66" s="81"/>
      <c r="P66" s="81"/>
      <c r="Q66" s="81"/>
      <c r="R66" s="81"/>
      <c r="S66" s="81"/>
      <c r="T66" s="81"/>
      <c r="U66" s="81"/>
      <c r="V66" s="77"/>
      <c r="W66" s="77"/>
      <c r="X66" s="77"/>
      <c r="Y66" s="77"/>
      <c r="Z66" s="77"/>
      <c r="AA66" s="77"/>
      <c r="AB66" s="81"/>
      <c r="AC66" s="81"/>
      <c r="AD66" s="81"/>
      <c r="AE66" s="81"/>
      <c r="AF66" s="81"/>
      <c r="AG66" s="81"/>
      <c r="AH66" s="77"/>
      <c r="AI66" s="77"/>
      <c r="AJ66" s="77"/>
      <c r="AK66" s="77"/>
      <c r="AL66" s="77"/>
      <c r="AM66" s="77"/>
      <c r="AN66" s="77"/>
      <c r="AO66" s="77"/>
      <c r="AP66" s="77"/>
      <c r="AQ66" s="77"/>
    </row>
    <row r="67" spans="4:43" x14ac:dyDescent="0.25">
      <c r="D67" s="81"/>
      <c r="E67" s="81"/>
      <c r="F67" s="81"/>
      <c r="G67" s="81"/>
      <c r="H67" s="81"/>
      <c r="I67" s="81"/>
      <c r="J67" s="81"/>
      <c r="K67" s="81"/>
      <c r="L67" s="81"/>
      <c r="M67" s="81"/>
      <c r="N67" s="81"/>
      <c r="O67" s="81"/>
      <c r="P67" s="81"/>
      <c r="Q67" s="81"/>
      <c r="R67" s="81"/>
      <c r="S67" s="81"/>
      <c r="T67" s="81"/>
      <c r="U67" s="81"/>
      <c r="V67" s="77"/>
      <c r="W67" s="77"/>
      <c r="X67" s="77"/>
      <c r="Y67" s="77"/>
      <c r="Z67" s="77"/>
      <c r="AA67" s="77"/>
      <c r="AB67" s="81"/>
      <c r="AC67" s="81"/>
      <c r="AD67" s="81"/>
      <c r="AE67" s="81"/>
      <c r="AF67" s="81"/>
      <c r="AG67" s="81"/>
      <c r="AH67" s="77"/>
      <c r="AI67" s="77"/>
      <c r="AJ67" s="77"/>
      <c r="AK67" s="77"/>
      <c r="AL67" s="77"/>
      <c r="AM67" s="77"/>
      <c r="AN67" s="77"/>
      <c r="AO67" s="77"/>
      <c r="AP67" s="77"/>
      <c r="AQ67" s="77"/>
    </row>
    <row r="68" spans="4:43" x14ac:dyDescent="0.25">
      <c r="D68" s="81"/>
      <c r="E68" s="81"/>
      <c r="F68" s="81"/>
      <c r="G68" s="81"/>
      <c r="H68" s="81"/>
      <c r="I68" s="81"/>
      <c r="J68" s="81"/>
      <c r="K68" s="81"/>
      <c r="L68" s="81"/>
      <c r="M68" s="81"/>
      <c r="N68" s="81"/>
      <c r="O68" s="81"/>
      <c r="P68" s="81"/>
      <c r="Q68" s="81"/>
      <c r="R68" s="81"/>
      <c r="S68" s="81"/>
      <c r="T68" s="81"/>
      <c r="U68" s="81"/>
      <c r="V68" s="77"/>
      <c r="W68" s="77"/>
      <c r="X68" s="77"/>
      <c r="Y68" s="77"/>
      <c r="Z68" s="77"/>
      <c r="AA68" s="77"/>
      <c r="AB68" s="81"/>
      <c r="AC68" s="81"/>
      <c r="AD68" s="81"/>
      <c r="AE68" s="81"/>
      <c r="AF68" s="81"/>
      <c r="AG68" s="81"/>
      <c r="AH68" s="77"/>
      <c r="AI68" s="77"/>
      <c r="AJ68" s="77"/>
      <c r="AK68" s="77"/>
      <c r="AL68" s="77"/>
      <c r="AM68" s="77"/>
      <c r="AN68" s="77"/>
      <c r="AO68" s="77"/>
      <c r="AP68" s="77"/>
      <c r="AQ68" s="77"/>
    </row>
    <row r="69" spans="4:43" x14ac:dyDescent="0.25">
      <c r="D69" s="81"/>
      <c r="E69" s="81"/>
      <c r="F69" s="81"/>
      <c r="G69" s="81"/>
      <c r="H69" s="81"/>
      <c r="I69" s="81"/>
      <c r="J69" s="81"/>
      <c r="K69" s="81"/>
      <c r="L69" s="81"/>
      <c r="M69" s="81"/>
      <c r="N69" s="81"/>
      <c r="O69" s="81"/>
      <c r="P69" s="81"/>
      <c r="Q69" s="81"/>
      <c r="R69" s="81"/>
      <c r="S69" s="81"/>
      <c r="T69" s="81"/>
      <c r="U69" s="81"/>
      <c r="V69" s="77"/>
      <c r="W69" s="77"/>
      <c r="X69" s="77"/>
      <c r="Y69" s="77"/>
      <c r="Z69" s="77"/>
      <c r="AA69" s="77"/>
      <c r="AB69" s="81"/>
      <c r="AC69" s="81"/>
      <c r="AD69" s="81"/>
      <c r="AE69" s="81"/>
      <c r="AF69" s="81"/>
      <c r="AG69" s="81"/>
      <c r="AH69" s="77"/>
      <c r="AI69" s="77"/>
      <c r="AJ69" s="77"/>
      <c r="AK69" s="77"/>
      <c r="AL69" s="77"/>
      <c r="AM69" s="77"/>
      <c r="AN69" s="77"/>
      <c r="AO69" s="77"/>
      <c r="AP69" s="77"/>
      <c r="AQ69" s="77"/>
    </row>
    <row r="70" spans="4:43" x14ac:dyDescent="0.25">
      <c r="D70" s="81"/>
      <c r="E70" s="81"/>
      <c r="F70" s="81"/>
      <c r="G70" s="81"/>
      <c r="H70" s="81"/>
      <c r="I70" s="81"/>
      <c r="J70" s="81"/>
      <c r="K70" s="81"/>
      <c r="L70" s="81"/>
      <c r="M70" s="81"/>
      <c r="N70" s="81"/>
      <c r="O70" s="81"/>
      <c r="P70" s="81"/>
      <c r="Q70" s="81"/>
      <c r="R70" s="81"/>
      <c r="S70" s="81"/>
      <c r="T70" s="81"/>
      <c r="U70" s="81"/>
      <c r="V70" s="77"/>
      <c r="W70" s="77"/>
      <c r="X70" s="77"/>
      <c r="Y70" s="77"/>
      <c r="Z70" s="77"/>
      <c r="AA70" s="77"/>
      <c r="AB70" s="81"/>
      <c r="AC70" s="81"/>
      <c r="AD70" s="81"/>
      <c r="AE70" s="81"/>
      <c r="AF70" s="81"/>
      <c r="AG70" s="81"/>
      <c r="AH70" s="77"/>
      <c r="AI70" s="77"/>
      <c r="AJ70" s="77"/>
      <c r="AK70" s="77"/>
      <c r="AL70" s="77"/>
      <c r="AM70" s="77"/>
      <c r="AN70" s="77"/>
      <c r="AO70" s="77"/>
      <c r="AP70" s="77"/>
      <c r="AQ70" s="77"/>
    </row>
    <row r="71" spans="4:43" x14ac:dyDescent="0.25">
      <c r="D71" s="81"/>
      <c r="E71" s="81"/>
      <c r="F71" s="81"/>
      <c r="G71" s="81"/>
      <c r="H71" s="81"/>
      <c r="I71" s="81"/>
      <c r="J71" s="81"/>
      <c r="K71" s="81"/>
      <c r="L71" s="81"/>
      <c r="M71" s="81"/>
      <c r="N71" s="81"/>
      <c r="O71" s="81"/>
      <c r="P71" s="81"/>
      <c r="Q71" s="81"/>
      <c r="R71" s="81"/>
      <c r="S71" s="81"/>
      <c r="T71" s="81"/>
      <c r="U71" s="81"/>
      <c r="V71" s="77"/>
      <c r="W71" s="77"/>
      <c r="X71" s="77"/>
      <c r="Y71" s="77"/>
      <c r="Z71" s="77"/>
      <c r="AA71" s="77"/>
      <c r="AB71" s="81"/>
      <c r="AC71" s="81"/>
      <c r="AD71" s="81"/>
      <c r="AE71" s="81"/>
      <c r="AF71" s="81"/>
      <c r="AG71" s="81"/>
      <c r="AH71" s="77"/>
      <c r="AI71" s="77"/>
      <c r="AJ71" s="77"/>
      <c r="AK71" s="77"/>
      <c r="AL71" s="77"/>
      <c r="AM71" s="77"/>
      <c r="AN71" s="77"/>
      <c r="AO71" s="77"/>
      <c r="AP71" s="77"/>
      <c r="AQ71" s="77"/>
    </row>
    <row r="72" spans="4:43" x14ac:dyDescent="0.25">
      <c r="D72" s="81"/>
      <c r="E72" s="81"/>
      <c r="F72" s="81"/>
      <c r="G72" s="81"/>
      <c r="H72" s="81"/>
      <c r="I72" s="81"/>
      <c r="J72" s="81"/>
      <c r="K72" s="81"/>
      <c r="L72" s="81"/>
      <c r="M72" s="81"/>
      <c r="N72" s="81"/>
      <c r="O72" s="81"/>
      <c r="P72" s="81"/>
      <c r="Q72" s="81"/>
      <c r="R72" s="81"/>
      <c r="S72" s="81"/>
      <c r="T72" s="81"/>
      <c r="U72" s="81"/>
      <c r="V72" s="77"/>
      <c r="W72" s="77"/>
      <c r="X72" s="77"/>
      <c r="Y72" s="77"/>
      <c r="Z72" s="77"/>
      <c r="AA72" s="77"/>
      <c r="AB72" s="81"/>
      <c r="AC72" s="81"/>
      <c r="AD72" s="81"/>
      <c r="AE72" s="81"/>
      <c r="AF72" s="81"/>
      <c r="AG72" s="81"/>
      <c r="AH72" s="77"/>
      <c r="AI72" s="77"/>
      <c r="AJ72" s="77"/>
      <c r="AK72" s="77"/>
      <c r="AL72" s="77"/>
      <c r="AM72" s="77"/>
      <c r="AN72" s="77"/>
      <c r="AO72" s="77"/>
      <c r="AP72" s="77"/>
      <c r="AQ72" s="77"/>
    </row>
    <row r="73" spans="4:43" x14ac:dyDescent="0.25">
      <c r="D73" s="81"/>
      <c r="E73" s="81"/>
      <c r="F73" s="81"/>
      <c r="G73" s="81"/>
      <c r="H73" s="81"/>
      <c r="I73" s="81"/>
      <c r="J73" s="81"/>
      <c r="K73" s="81"/>
      <c r="L73" s="81"/>
      <c r="M73" s="81"/>
      <c r="N73" s="81"/>
      <c r="O73" s="81"/>
      <c r="P73" s="81"/>
      <c r="Q73" s="81"/>
      <c r="R73" s="81"/>
      <c r="S73" s="81"/>
      <c r="T73" s="81"/>
      <c r="U73" s="81"/>
      <c r="V73" s="77"/>
      <c r="W73" s="77"/>
      <c r="X73" s="77"/>
      <c r="Y73" s="77"/>
      <c r="Z73" s="77"/>
      <c r="AA73" s="77"/>
      <c r="AB73" s="81"/>
      <c r="AC73" s="81"/>
      <c r="AD73" s="81"/>
      <c r="AE73" s="81"/>
      <c r="AF73" s="81"/>
      <c r="AG73" s="81"/>
      <c r="AH73" s="77"/>
      <c r="AI73" s="77"/>
      <c r="AJ73" s="77"/>
      <c r="AK73" s="77"/>
      <c r="AL73" s="77"/>
      <c r="AM73" s="77"/>
      <c r="AN73" s="77"/>
      <c r="AO73" s="77"/>
      <c r="AP73" s="77"/>
      <c r="AQ73" s="77"/>
    </row>
    <row r="74" spans="4:43" x14ac:dyDescent="0.25">
      <c r="D74" s="81"/>
      <c r="E74" s="81"/>
      <c r="F74" s="81"/>
      <c r="G74" s="81"/>
      <c r="H74" s="81"/>
      <c r="I74" s="81"/>
      <c r="J74" s="81"/>
      <c r="K74" s="81"/>
      <c r="L74" s="81"/>
      <c r="M74" s="81"/>
      <c r="N74" s="81"/>
      <c r="O74" s="81"/>
      <c r="P74" s="81"/>
      <c r="Q74" s="81"/>
      <c r="R74" s="81"/>
      <c r="S74" s="81"/>
      <c r="T74" s="81"/>
      <c r="U74" s="81"/>
      <c r="V74" s="77"/>
      <c r="W74" s="77"/>
      <c r="X74" s="77"/>
      <c r="Y74" s="77"/>
      <c r="Z74" s="77"/>
      <c r="AA74" s="77"/>
      <c r="AB74" s="81"/>
      <c r="AC74" s="81"/>
      <c r="AD74" s="81"/>
      <c r="AE74" s="81"/>
      <c r="AF74" s="81"/>
      <c r="AG74" s="81"/>
      <c r="AH74" s="77"/>
      <c r="AI74" s="77"/>
      <c r="AJ74" s="77"/>
      <c r="AK74" s="77"/>
      <c r="AL74" s="77"/>
      <c r="AM74" s="77"/>
      <c r="AN74" s="77"/>
      <c r="AO74" s="77"/>
      <c r="AP74" s="77"/>
      <c r="AQ74" s="77"/>
    </row>
    <row r="75" spans="4:43" x14ac:dyDescent="0.25">
      <c r="D75" s="81"/>
      <c r="E75" s="81"/>
      <c r="F75" s="81"/>
      <c r="G75" s="81"/>
      <c r="H75" s="81"/>
      <c r="I75" s="81"/>
      <c r="J75" s="81"/>
      <c r="K75" s="81"/>
      <c r="L75" s="81"/>
      <c r="M75" s="81"/>
      <c r="N75" s="81"/>
      <c r="O75" s="81"/>
      <c r="P75" s="81"/>
      <c r="Q75" s="81"/>
      <c r="R75" s="81"/>
      <c r="S75" s="81"/>
      <c r="T75" s="81"/>
      <c r="U75" s="81"/>
      <c r="V75" s="77"/>
      <c r="W75" s="77"/>
      <c r="X75" s="77"/>
      <c r="Y75" s="77"/>
      <c r="Z75" s="77"/>
      <c r="AA75" s="77"/>
      <c r="AB75" s="81"/>
      <c r="AC75" s="81"/>
      <c r="AD75" s="81"/>
      <c r="AE75" s="81"/>
      <c r="AF75" s="81"/>
      <c r="AG75" s="81"/>
      <c r="AH75" s="77"/>
      <c r="AI75" s="77"/>
      <c r="AJ75" s="77"/>
      <c r="AK75" s="77"/>
      <c r="AL75" s="77"/>
      <c r="AM75" s="77"/>
      <c r="AN75" s="77"/>
      <c r="AO75" s="77"/>
      <c r="AP75" s="77"/>
      <c r="AQ75" s="77"/>
    </row>
    <row r="76" spans="4:43" x14ac:dyDescent="0.25">
      <c r="D76" s="81"/>
      <c r="E76" s="81"/>
      <c r="F76" s="81"/>
      <c r="G76" s="81"/>
      <c r="H76" s="81"/>
      <c r="I76" s="81"/>
      <c r="J76" s="81"/>
      <c r="K76" s="81"/>
      <c r="L76" s="81"/>
      <c r="M76" s="81"/>
      <c r="N76" s="81"/>
      <c r="O76" s="81"/>
      <c r="P76" s="81"/>
      <c r="Q76" s="81"/>
      <c r="R76" s="81"/>
      <c r="S76" s="81"/>
      <c r="T76" s="81"/>
      <c r="U76" s="81"/>
      <c r="V76" s="77"/>
      <c r="W76" s="77"/>
      <c r="X76" s="77"/>
      <c r="Y76" s="77"/>
      <c r="Z76" s="77"/>
      <c r="AA76" s="77"/>
      <c r="AB76" s="81"/>
      <c r="AC76" s="81"/>
      <c r="AD76" s="81"/>
      <c r="AE76" s="81"/>
      <c r="AF76" s="81"/>
      <c r="AG76" s="81"/>
      <c r="AH76" s="77"/>
      <c r="AI76" s="77"/>
      <c r="AJ76" s="77"/>
      <c r="AK76" s="77"/>
      <c r="AL76" s="77"/>
      <c r="AM76" s="77"/>
      <c r="AN76" s="77"/>
      <c r="AO76" s="77"/>
      <c r="AP76" s="77"/>
      <c r="AQ76" s="77"/>
    </row>
    <row r="77" spans="4:43" x14ac:dyDescent="0.25">
      <c r="D77" s="81"/>
      <c r="E77" s="81"/>
      <c r="F77" s="81"/>
      <c r="G77" s="81"/>
      <c r="H77" s="81"/>
      <c r="I77" s="81"/>
      <c r="J77" s="81"/>
      <c r="K77" s="81"/>
      <c r="L77" s="81"/>
      <c r="M77" s="81"/>
      <c r="N77" s="81"/>
      <c r="O77" s="81"/>
      <c r="P77" s="81"/>
      <c r="Q77" s="81"/>
      <c r="R77" s="81"/>
      <c r="S77" s="81"/>
      <c r="T77" s="81"/>
      <c r="U77" s="81"/>
      <c r="V77" s="77"/>
      <c r="W77" s="77"/>
      <c r="X77" s="77"/>
      <c r="Y77" s="77"/>
      <c r="Z77" s="77"/>
      <c r="AA77" s="77"/>
      <c r="AB77" s="81"/>
      <c r="AC77" s="81"/>
      <c r="AD77" s="81"/>
      <c r="AE77" s="81"/>
      <c r="AF77" s="81"/>
      <c r="AG77" s="81"/>
      <c r="AH77" s="77"/>
      <c r="AI77" s="77"/>
      <c r="AJ77" s="77"/>
      <c r="AK77" s="77"/>
      <c r="AL77" s="77"/>
      <c r="AM77" s="77"/>
      <c r="AN77" s="77"/>
      <c r="AO77" s="77"/>
      <c r="AP77" s="77"/>
      <c r="AQ77" s="77"/>
    </row>
    <row r="78" spans="4:43" x14ac:dyDescent="0.25">
      <c r="D78" s="81"/>
      <c r="E78" s="81"/>
      <c r="F78" s="81"/>
      <c r="G78" s="81"/>
      <c r="H78" s="81"/>
      <c r="I78" s="81"/>
      <c r="J78" s="81"/>
      <c r="K78" s="81"/>
      <c r="L78" s="81"/>
      <c r="M78" s="81"/>
      <c r="N78" s="81"/>
      <c r="O78" s="81"/>
      <c r="P78" s="81"/>
      <c r="Q78" s="81"/>
      <c r="R78" s="81"/>
      <c r="S78" s="81"/>
      <c r="T78" s="81"/>
      <c r="U78" s="81"/>
      <c r="V78" s="77"/>
      <c r="W78" s="77"/>
      <c r="X78" s="77"/>
      <c r="Y78" s="77"/>
      <c r="Z78" s="77"/>
      <c r="AA78" s="77"/>
      <c r="AB78" s="81"/>
      <c r="AC78" s="81"/>
      <c r="AD78" s="81"/>
      <c r="AE78" s="81"/>
      <c r="AF78" s="81"/>
      <c r="AG78" s="81"/>
      <c r="AH78" s="77"/>
      <c r="AI78" s="77"/>
      <c r="AJ78" s="77"/>
      <c r="AK78" s="77"/>
      <c r="AL78" s="77"/>
      <c r="AM78" s="77"/>
      <c r="AN78" s="77"/>
      <c r="AO78" s="77"/>
      <c r="AP78" s="77"/>
      <c r="AQ78" s="77"/>
    </row>
    <row r="79" spans="4:43" x14ac:dyDescent="0.25">
      <c r="D79" s="81"/>
      <c r="E79" s="81"/>
      <c r="F79" s="81"/>
      <c r="G79" s="81"/>
      <c r="H79" s="81"/>
      <c r="I79" s="81"/>
      <c r="J79" s="81"/>
      <c r="K79" s="81"/>
      <c r="L79" s="81"/>
      <c r="M79" s="81"/>
      <c r="N79" s="81"/>
      <c r="O79" s="81"/>
      <c r="P79" s="81"/>
      <c r="Q79" s="81"/>
      <c r="R79" s="81"/>
      <c r="S79" s="81"/>
      <c r="T79" s="81"/>
      <c r="U79" s="81"/>
      <c r="V79" s="77"/>
      <c r="W79" s="77"/>
      <c r="X79" s="77"/>
      <c r="Y79" s="77"/>
      <c r="Z79" s="77"/>
      <c r="AA79" s="77"/>
      <c r="AB79" s="81"/>
      <c r="AC79" s="81"/>
      <c r="AD79" s="81"/>
      <c r="AE79" s="81"/>
      <c r="AF79" s="81"/>
      <c r="AG79" s="81"/>
      <c r="AH79" s="77"/>
      <c r="AI79" s="77"/>
      <c r="AJ79" s="77"/>
      <c r="AK79" s="77"/>
      <c r="AL79" s="77"/>
      <c r="AM79" s="77"/>
      <c r="AN79" s="77"/>
      <c r="AO79" s="77"/>
      <c r="AP79" s="77"/>
      <c r="AQ79" s="77"/>
    </row>
    <row r="80" spans="4:43" x14ac:dyDescent="0.25">
      <c r="D80" s="81"/>
      <c r="E80" s="81"/>
      <c r="F80" s="81"/>
      <c r="G80" s="81"/>
      <c r="H80" s="81"/>
      <c r="I80" s="81"/>
      <c r="J80" s="81"/>
      <c r="K80" s="81"/>
      <c r="L80" s="81"/>
      <c r="M80" s="81"/>
      <c r="N80" s="81"/>
      <c r="O80" s="81"/>
      <c r="P80" s="81"/>
      <c r="Q80" s="81"/>
      <c r="R80" s="81"/>
      <c r="S80" s="81"/>
      <c r="T80" s="81"/>
      <c r="U80" s="81"/>
      <c r="V80" s="77"/>
      <c r="W80" s="77"/>
      <c r="X80" s="77"/>
      <c r="Y80" s="77"/>
      <c r="Z80" s="77"/>
      <c r="AA80" s="77"/>
      <c r="AB80" s="81"/>
      <c r="AC80" s="81"/>
      <c r="AD80" s="81"/>
      <c r="AE80" s="81"/>
      <c r="AF80" s="81"/>
      <c r="AG80" s="81"/>
      <c r="AH80" s="77"/>
      <c r="AI80" s="77"/>
      <c r="AJ80" s="77"/>
      <c r="AK80" s="77"/>
      <c r="AL80" s="77"/>
      <c r="AM80" s="77"/>
      <c r="AN80" s="77"/>
      <c r="AO80" s="77"/>
      <c r="AP80" s="77"/>
      <c r="AQ80" s="77"/>
    </row>
    <row r="81" spans="4:43" x14ac:dyDescent="0.25">
      <c r="D81" s="81"/>
      <c r="E81" s="81"/>
      <c r="F81" s="81"/>
      <c r="G81" s="81"/>
      <c r="H81" s="81"/>
      <c r="I81" s="81"/>
      <c r="J81" s="81"/>
      <c r="K81" s="81"/>
      <c r="L81" s="81"/>
      <c r="M81" s="81"/>
      <c r="N81" s="81"/>
      <c r="O81" s="81"/>
      <c r="P81" s="81"/>
      <c r="Q81" s="81"/>
      <c r="R81" s="81"/>
      <c r="S81" s="81"/>
      <c r="T81" s="81"/>
      <c r="U81" s="81"/>
      <c r="V81" s="77"/>
      <c r="W81" s="77"/>
      <c r="X81" s="77"/>
      <c r="Y81" s="77"/>
      <c r="Z81" s="77"/>
      <c r="AA81" s="77"/>
      <c r="AB81" s="81"/>
      <c r="AC81" s="81"/>
      <c r="AD81" s="81"/>
      <c r="AE81" s="81"/>
      <c r="AF81" s="81"/>
      <c r="AG81" s="81"/>
      <c r="AH81" s="77"/>
      <c r="AI81" s="77"/>
      <c r="AJ81" s="77"/>
      <c r="AK81" s="77"/>
      <c r="AL81" s="77"/>
      <c r="AM81" s="77"/>
      <c r="AN81" s="77"/>
      <c r="AO81" s="77"/>
      <c r="AP81" s="77"/>
      <c r="AQ81" s="77"/>
    </row>
    <row r="82" spans="4:43" x14ac:dyDescent="0.25">
      <c r="D82" s="81"/>
      <c r="E82" s="81"/>
      <c r="F82" s="81"/>
      <c r="G82" s="81"/>
      <c r="H82" s="81"/>
      <c r="I82" s="81"/>
      <c r="J82" s="81"/>
      <c r="K82" s="81"/>
      <c r="L82" s="81"/>
      <c r="M82" s="81"/>
      <c r="N82" s="81"/>
      <c r="O82" s="81"/>
      <c r="P82" s="81"/>
      <c r="Q82" s="81"/>
      <c r="R82" s="81"/>
      <c r="S82" s="81"/>
      <c r="T82" s="81"/>
      <c r="U82" s="81"/>
      <c r="V82" s="77"/>
      <c r="W82" s="77"/>
      <c r="X82" s="77"/>
      <c r="Y82" s="77"/>
      <c r="Z82" s="77"/>
      <c r="AA82" s="77"/>
      <c r="AB82" s="81"/>
      <c r="AC82" s="81"/>
      <c r="AD82" s="81"/>
      <c r="AE82" s="81"/>
      <c r="AF82" s="81"/>
      <c r="AG82" s="81"/>
      <c r="AH82" s="77"/>
      <c r="AI82" s="77"/>
      <c r="AJ82" s="77"/>
      <c r="AK82" s="77"/>
      <c r="AL82" s="77"/>
      <c r="AM82" s="77"/>
      <c r="AN82" s="77"/>
      <c r="AO82" s="77"/>
      <c r="AP82" s="77"/>
      <c r="AQ82" s="77"/>
    </row>
    <row r="83" spans="4:43" x14ac:dyDescent="0.25">
      <c r="D83" s="81"/>
      <c r="E83" s="81"/>
      <c r="F83" s="81"/>
      <c r="G83" s="81"/>
      <c r="H83" s="81"/>
      <c r="I83" s="81"/>
      <c r="J83" s="81"/>
      <c r="K83" s="81"/>
      <c r="L83" s="81"/>
      <c r="M83" s="81"/>
      <c r="N83" s="81"/>
      <c r="O83" s="81"/>
      <c r="P83" s="81"/>
      <c r="Q83" s="81"/>
      <c r="R83" s="81"/>
      <c r="S83" s="81"/>
      <c r="T83" s="81"/>
      <c r="U83" s="81"/>
      <c r="V83" s="77"/>
      <c r="W83" s="77"/>
      <c r="X83" s="77"/>
      <c r="Y83" s="77"/>
      <c r="Z83" s="77"/>
      <c r="AA83" s="77"/>
      <c r="AB83" s="81"/>
      <c r="AC83" s="81"/>
      <c r="AD83" s="81"/>
      <c r="AE83" s="81"/>
      <c r="AF83" s="81"/>
      <c r="AG83" s="81"/>
      <c r="AH83" s="77"/>
      <c r="AI83" s="77"/>
      <c r="AJ83" s="77"/>
      <c r="AK83" s="77"/>
      <c r="AL83" s="77"/>
      <c r="AM83" s="77"/>
      <c r="AN83" s="77"/>
      <c r="AO83" s="77"/>
      <c r="AP83" s="77"/>
      <c r="AQ83" s="77"/>
    </row>
    <row r="84" spans="4:43" x14ac:dyDescent="0.25">
      <c r="D84" s="81"/>
      <c r="E84" s="81"/>
      <c r="F84" s="81"/>
      <c r="G84" s="81"/>
      <c r="H84" s="81"/>
      <c r="I84" s="81"/>
      <c r="J84" s="81"/>
      <c r="K84" s="81"/>
      <c r="L84" s="81"/>
      <c r="M84" s="81"/>
      <c r="N84" s="81"/>
      <c r="O84" s="81"/>
      <c r="P84" s="81"/>
      <c r="Q84" s="81"/>
      <c r="R84" s="81"/>
      <c r="S84" s="81"/>
      <c r="T84" s="81"/>
      <c r="U84" s="81"/>
      <c r="V84" s="77"/>
      <c r="W84" s="77"/>
      <c r="X84" s="77"/>
      <c r="Y84" s="77"/>
      <c r="Z84" s="77"/>
      <c r="AA84" s="77"/>
      <c r="AB84" s="81"/>
      <c r="AC84" s="81"/>
      <c r="AD84" s="81"/>
      <c r="AE84" s="81"/>
      <c r="AF84" s="81"/>
      <c r="AG84" s="81"/>
      <c r="AH84" s="77"/>
      <c r="AI84" s="77"/>
      <c r="AJ84" s="77"/>
      <c r="AK84" s="77"/>
      <c r="AL84" s="77"/>
      <c r="AM84" s="77"/>
      <c r="AN84" s="77"/>
      <c r="AO84" s="77"/>
      <c r="AP84" s="77"/>
      <c r="AQ84" s="77"/>
    </row>
    <row r="85" spans="4:43" x14ac:dyDescent="0.25">
      <c r="D85" s="81"/>
      <c r="E85" s="81"/>
      <c r="F85" s="81"/>
      <c r="G85" s="81"/>
      <c r="H85" s="81"/>
      <c r="I85" s="81"/>
      <c r="J85" s="81"/>
      <c r="K85" s="81"/>
      <c r="L85" s="81"/>
      <c r="M85" s="81"/>
      <c r="N85" s="81"/>
      <c r="O85" s="81"/>
      <c r="P85" s="81"/>
      <c r="Q85" s="81"/>
      <c r="R85" s="81"/>
      <c r="S85" s="81"/>
      <c r="T85" s="81"/>
      <c r="U85" s="81"/>
      <c r="V85" s="77"/>
      <c r="W85" s="77"/>
      <c r="X85" s="77"/>
      <c r="Y85" s="77"/>
      <c r="Z85" s="77"/>
      <c r="AA85" s="77"/>
      <c r="AB85" s="81"/>
      <c r="AC85" s="81"/>
      <c r="AD85" s="81"/>
      <c r="AE85" s="81"/>
      <c r="AF85" s="81"/>
      <c r="AG85" s="81"/>
      <c r="AH85" s="77"/>
      <c r="AI85" s="77"/>
      <c r="AJ85" s="77"/>
      <c r="AK85" s="77"/>
      <c r="AL85" s="77"/>
      <c r="AM85" s="77"/>
      <c r="AN85" s="77"/>
      <c r="AO85" s="77"/>
      <c r="AP85" s="77"/>
      <c r="AQ85" s="77"/>
    </row>
    <row r="86" spans="4:43" x14ac:dyDescent="0.25">
      <c r="D86" s="85"/>
      <c r="E86" s="85"/>
      <c r="F86" s="85"/>
      <c r="G86" s="85"/>
      <c r="H86" s="85"/>
      <c r="I86" s="85"/>
      <c r="J86" s="85"/>
      <c r="K86" s="85"/>
      <c r="L86" s="85"/>
      <c r="M86" s="85"/>
      <c r="N86" s="85"/>
      <c r="O86" s="85"/>
      <c r="P86" s="85"/>
      <c r="Q86" s="85"/>
      <c r="R86" s="85"/>
      <c r="S86" s="85"/>
      <c r="T86" s="85"/>
      <c r="U86" s="85"/>
      <c r="AB86" s="85"/>
      <c r="AC86" s="85"/>
      <c r="AD86" s="85"/>
      <c r="AE86" s="85"/>
      <c r="AF86" s="85"/>
      <c r="AG86" s="85"/>
    </row>
    <row r="87" spans="4:43" x14ac:dyDescent="0.25">
      <c r="D87" s="85"/>
      <c r="E87" s="85"/>
      <c r="F87" s="85"/>
      <c r="G87" s="85"/>
      <c r="H87" s="85"/>
      <c r="I87" s="85"/>
      <c r="J87" s="85"/>
      <c r="K87" s="85"/>
      <c r="L87" s="85"/>
      <c r="M87" s="85"/>
      <c r="N87" s="85"/>
      <c r="O87" s="85"/>
      <c r="P87" s="85"/>
      <c r="Q87" s="85"/>
      <c r="R87" s="85"/>
      <c r="S87" s="85"/>
      <c r="T87" s="85"/>
      <c r="U87" s="85"/>
      <c r="AB87" s="85"/>
      <c r="AC87" s="85"/>
      <c r="AD87" s="85"/>
      <c r="AE87" s="85"/>
      <c r="AF87" s="85"/>
      <c r="AG87" s="85"/>
    </row>
    <row r="88" spans="4:43" x14ac:dyDescent="0.25">
      <c r="D88" s="85"/>
      <c r="E88" s="85"/>
      <c r="F88" s="85"/>
      <c r="G88" s="85"/>
      <c r="H88" s="85"/>
      <c r="I88" s="85"/>
      <c r="J88" s="85"/>
      <c r="K88" s="85"/>
      <c r="L88" s="85"/>
      <c r="M88" s="85"/>
      <c r="N88" s="85"/>
      <c r="O88" s="85"/>
      <c r="P88" s="85"/>
      <c r="Q88" s="85"/>
      <c r="R88" s="85"/>
      <c r="S88" s="85"/>
      <c r="T88" s="85"/>
      <c r="U88" s="85"/>
      <c r="AB88" s="85"/>
      <c r="AC88" s="85"/>
      <c r="AD88" s="85"/>
      <c r="AE88" s="85"/>
      <c r="AF88" s="85"/>
      <c r="AG88" s="85"/>
    </row>
    <row r="89" spans="4:43" x14ac:dyDescent="0.25">
      <c r="D89" s="85"/>
      <c r="E89" s="85"/>
      <c r="F89" s="85"/>
      <c r="G89" s="85"/>
      <c r="H89" s="85"/>
      <c r="I89" s="85"/>
      <c r="J89" s="85"/>
      <c r="K89" s="85"/>
      <c r="L89" s="85"/>
      <c r="M89" s="85"/>
      <c r="N89" s="85"/>
      <c r="O89" s="85"/>
      <c r="P89" s="85"/>
      <c r="Q89" s="85"/>
      <c r="R89" s="85"/>
      <c r="S89" s="85"/>
      <c r="T89" s="85"/>
      <c r="U89" s="85"/>
      <c r="AB89" s="85"/>
      <c r="AC89" s="85"/>
      <c r="AD89" s="85"/>
      <c r="AE89" s="85"/>
      <c r="AF89" s="85"/>
      <c r="AG89" s="85"/>
    </row>
    <row r="90" spans="4:43" x14ac:dyDescent="0.25">
      <c r="D90" s="85"/>
      <c r="E90" s="85"/>
      <c r="F90" s="85"/>
      <c r="G90" s="85"/>
      <c r="H90" s="85"/>
      <c r="I90" s="85"/>
      <c r="J90" s="85"/>
      <c r="K90" s="85"/>
      <c r="L90" s="85"/>
      <c r="M90" s="85"/>
      <c r="N90" s="85"/>
      <c r="O90" s="85"/>
      <c r="P90" s="85"/>
      <c r="Q90" s="85"/>
      <c r="R90" s="85"/>
      <c r="S90" s="85"/>
      <c r="T90" s="85"/>
      <c r="U90" s="85"/>
      <c r="AB90" s="85"/>
      <c r="AC90" s="85"/>
      <c r="AD90" s="85"/>
      <c r="AE90" s="85"/>
      <c r="AF90" s="85"/>
      <c r="AG90" s="85"/>
    </row>
    <row r="91" spans="4:43" x14ac:dyDescent="0.25">
      <c r="D91" s="85"/>
      <c r="E91" s="85"/>
      <c r="F91" s="85"/>
      <c r="G91" s="85"/>
      <c r="H91" s="85"/>
      <c r="I91" s="85"/>
      <c r="J91" s="85"/>
      <c r="K91" s="85"/>
      <c r="L91" s="85"/>
      <c r="M91" s="85"/>
      <c r="N91" s="85"/>
      <c r="O91" s="85"/>
      <c r="P91" s="85"/>
      <c r="Q91" s="85"/>
      <c r="R91" s="85"/>
      <c r="S91" s="85"/>
      <c r="T91" s="85"/>
      <c r="U91" s="85"/>
      <c r="AB91" s="85"/>
      <c r="AC91" s="85"/>
      <c r="AD91" s="85"/>
      <c r="AE91" s="85"/>
      <c r="AF91" s="85"/>
      <c r="AG91" s="85"/>
    </row>
    <row r="92" spans="4:43" x14ac:dyDescent="0.25">
      <c r="D92" s="85"/>
      <c r="E92" s="85"/>
      <c r="F92" s="85"/>
      <c r="G92" s="85"/>
      <c r="H92" s="85"/>
      <c r="I92" s="85"/>
      <c r="J92" s="85"/>
      <c r="K92" s="85"/>
      <c r="L92" s="85"/>
      <c r="M92" s="85"/>
      <c r="N92" s="85"/>
      <c r="O92" s="85"/>
      <c r="P92" s="85"/>
      <c r="Q92" s="85"/>
      <c r="R92" s="85"/>
      <c r="S92" s="85"/>
      <c r="T92" s="85"/>
      <c r="U92" s="85"/>
      <c r="AB92" s="85"/>
      <c r="AC92" s="85"/>
      <c r="AD92" s="85"/>
      <c r="AE92" s="85"/>
      <c r="AF92" s="85"/>
      <c r="AG92" s="85"/>
    </row>
    <row r="93" spans="4:43" x14ac:dyDescent="0.25">
      <c r="D93" s="85"/>
      <c r="E93" s="85"/>
      <c r="F93" s="85"/>
      <c r="G93" s="85"/>
      <c r="H93" s="85"/>
      <c r="I93" s="85"/>
      <c r="J93" s="85"/>
      <c r="K93" s="85"/>
      <c r="L93" s="85"/>
      <c r="M93" s="85"/>
      <c r="N93" s="85"/>
      <c r="O93" s="85"/>
      <c r="P93" s="85"/>
      <c r="Q93" s="85"/>
      <c r="R93" s="85"/>
      <c r="S93" s="85"/>
      <c r="T93" s="85"/>
      <c r="U93" s="85"/>
      <c r="AB93" s="85"/>
      <c r="AC93" s="85"/>
      <c r="AD93" s="85"/>
      <c r="AE93" s="85"/>
      <c r="AF93" s="85"/>
      <c r="AG93" s="85"/>
    </row>
    <row r="94" spans="4:43" x14ac:dyDescent="0.25">
      <c r="D94" s="85"/>
      <c r="E94" s="85"/>
      <c r="F94" s="85"/>
      <c r="G94" s="85"/>
      <c r="H94" s="85"/>
      <c r="I94" s="85"/>
      <c r="J94" s="85"/>
      <c r="K94" s="85"/>
      <c r="L94" s="85"/>
      <c r="M94" s="85"/>
      <c r="N94" s="85"/>
      <c r="O94" s="85"/>
      <c r="P94" s="85"/>
      <c r="Q94" s="85"/>
      <c r="R94" s="85"/>
      <c r="S94" s="85"/>
      <c r="T94" s="85"/>
      <c r="U94" s="85"/>
      <c r="AB94" s="85"/>
      <c r="AC94" s="85"/>
      <c r="AD94" s="85"/>
      <c r="AE94" s="85"/>
      <c r="AF94" s="85"/>
      <c r="AG94" s="85"/>
    </row>
    <row r="95" spans="4:43" x14ac:dyDescent="0.25">
      <c r="D95" s="85"/>
      <c r="E95" s="85"/>
      <c r="F95" s="85"/>
      <c r="G95" s="85"/>
      <c r="H95" s="85"/>
      <c r="I95" s="85"/>
      <c r="J95" s="85"/>
      <c r="K95" s="85"/>
      <c r="L95" s="85"/>
      <c r="M95" s="85"/>
      <c r="N95" s="85"/>
      <c r="O95" s="85"/>
      <c r="P95" s="85"/>
      <c r="Q95" s="85"/>
      <c r="R95" s="85"/>
      <c r="S95" s="85"/>
      <c r="T95" s="85"/>
      <c r="U95" s="85"/>
      <c r="AB95" s="85"/>
      <c r="AC95" s="85"/>
      <c r="AD95" s="85"/>
      <c r="AE95" s="85"/>
      <c r="AF95" s="85"/>
      <c r="AG95" s="85"/>
    </row>
    <row r="96" spans="4:43" x14ac:dyDescent="0.25">
      <c r="D96" s="85"/>
      <c r="E96" s="85"/>
      <c r="F96" s="85"/>
      <c r="G96" s="85"/>
      <c r="H96" s="85"/>
      <c r="I96" s="85"/>
      <c r="J96" s="85"/>
      <c r="K96" s="85"/>
      <c r="L96" s="85"/>
      <c r="M96" s="85"/>
      <c r="N96" s="85"/>
      <c r="O96" s="85"/>
      <c r="P96" s="85"/>
      <c r="Q96" s="85"/>
      <c r="R96" s="85"/>
      <c r="S96" s="85"/>
      <c r="T96" s="85"/>
      <c r="U96" s="85"/>
      <c r="AB96" s="85"/>
      <c r="AC96" s="85"/>
      <c r="AD96" s="85"/>
      <c r="AE96" s="85"/>
      <c r="AF96" s="85"/>
      <c r="AG96" s="85"/>
    </row>
    <row r="97" spans="4:33" x14ac:dyDescent="0.25">
      <c r="D97" s="85"/>
      <c r="E97" s="85"/>
      <c r="F97" s="85"/>
      <c r="G97" s="85"/>
      <c r="H97" s="85"/>
      <c r="I97" s="85"/>
      <c r="J97" s="85"/>
      <c r="K97" s="85"/>
      <c r="L97" s="85"/>
      <c r="M97" s="85"/>
      <c r="N97" s="85"/>
      <c r="O97" s="85"/>
      <c r="P97" s="85"/>
      <c r="Q97" s="85"/>
      <c r="R97" s="85"/>
      <c r="S97" s="85"/>
      <c r="T97" s="85"/>
      <c r="U97" s="85"/>
      <c r="AB97" s="85"/>
      <c r="AC97" s="85"/>
      <c r="AD97" s="85"/>
      <c r="AE97" s="85"/>
      <c r="AF97" s="85"/>
      <c r="AG97" s="85"/>
    </row>
    <row r="98" spans="4:33" x14ac:dyDescent="0.25">
      <c r="D98" s="85"/>
      <c r="E98" s="85"/>
      <c r="F98" s="85"/>
      <c r="G98" s="85"/>
      <c r="H98" s="85"/>
      <c r="I98" s="85"/>
      <c r="J98" s="85"/>
      <c r="K98" s="85"/>
      <c r="L98" s="85"/>
      <c r="M98" s="85"/>
      <c r="N98" s="85"/>
      <c r="O98" s="85"/>
      <c r="P98" s="85"/>
      <c r="Q98" s="85"/>
      <c r="R98" s="85"/>
      <c r="S98" s="85"/>
      <c r="T98" s="85"/>
      <c r="U98" s="85"/>
      <c r="AB98" s="85"/>
      <c r="AC98" s="85"/>
      <c r="AD98" s="85"/>
      <c r="AE98" s="85"/>
      <c r="AF98" s="85"/>
      <c r="AG98" s="85"/>
    </row>
    <row r="99" spans="4:33" x14ac:dyDescent="0.25">
      <c r="D99" s="85"/>
      <c r="E99" s="85"/>
      <c r="F99" s="85"/>
      <c r="G99" s="85"/>
      <c r="H99" s="85"/>
      <c r="I99" s="85"/>
      <c r="J99" s="85"/>
      <c r="K99" s="85"/>
      <c r="L99" s="85"/>
      <c r="M99" s="85"/>
      <c r="N99" s="85"/>
      <c r="O99" s="85"/>
      <c r="P99" s="85"/>
      <c r="Q99" s="85"/>
      <c r="R99" s="85"/>
      <c r="S99" s="85"/>
      <c r="T99" s="85"/>
      <c r="U99" s="85"/>
      <c r="AB99" s="85"/>
      <c r="AC99" s="85"/>
      <c r="AD99" s="85"/>
      <c r="AE99" s="85"/>
      <c r="AF99" s="85"/>
      <c r="AG99" s="85"/>
    </row>
    <row r="100" spans="4:33" x14ac:dyDescent="0.25">
      <c r="D100" s="85"/>
      <c r="E100" s="85"/>
      <c r="F100" s="85"/>
      <c r="G100" s="85"/>
      <c r="H100" s="85"/>
      <c r="I100" s="85"/>
      <c r="J100" s="85"/>
      <c r="K100" s="85"/>
      <c r="L100" s="85"/>
      <c r="M100" s="85"/>
      <c r="N100" s="85"/>
      <c r="O100" s="85"/>
      <c r="P100" s="85"/>
      <c r="Q100" s="85"/>
      <c r="R100" s="85"/>
      <c r="S100" s="85"/>
      <c r="T100" s="85"/>
      <c r="U100" s="85"/>
      <c r="AB100" s="85"/>
      <c r="AC100" s="85"/>
      <c r="AD100" s="85"/>
      <c r="AE100" s="85"/>
      <c r="AF100" s="85"/>
      <c r="AG100" s="85"/>
    </row>
    <row r="101" spans="4:33" x14ac:dyDescent="0.25">
      <c r="D101" s="85"/>
      <c r="E101" s="85"/>
      <c r="F101" s="85"/>
      <c r="G101" s="85"/>
      <c r="H101" s="85"/>
      <c r="I101" s="85"/>
      <c r="J101" s="85"/>
      <c r="K101" s="85"/>
      <c r="L101" s="85"/>
      <c r="M101" s="85"/>
      <c r="N101" s="85"/>
      <c r="O101" s="85"/>
      <c r="P101" s="85"/>
      <c r="Q101" s="85"/>
      <c r="R101" s="85"/>
      <c r="S101" s="85"/>
      <c r="T101" s="85"/>
      <c r="U101" s="85"/>
      <c r="AB101" s="85"/>
      <c r="AC101" s="85"/>
      <c r="AD101" s="85"/>
      <c r="AE101" s="85"/>
      <c r="AF101" s="85"/>
      <c r="AG101" s="85"/>
    </row>
    <row r="102" spans="4:33" x14ac:dyDescent="0.25">
      <c r="D102" s="85"/>
      <c r="E102" s="85"/>
      <c r="F102" s="85"/>
      <c r="G102" s="85"/>
      <c r="H102" s="85"/>
      <c r="I102" s="85"/>
      <c r="J102" s="85"/>
      <c r="K102" s="85"/>
      <c r="L102" s="85"/>
      <c r="M102" s="85"/>
      <c r="N102" s="85"/>
      <c r="O102" s="85"/>
      <c r="P102" s="85"/>
      <c r="Q102" s="85"/>
      <c r="R102" s="85"/>
      <c r="S102" s="85"/>
      <c r="T102" s="85"/>
      <c r="U102" s="85"/>
      <c r="AB102" s="85"/>
      <c r="AC102" s="85"/>
      <c r="AD102" s="85"/>
      <c r="AE102" s="85"/>
      <c r="AF102" s="85"/>
      <c r="AG102" s="85"/>
    </row>
    <row r="103" spans="4:33" x14ac:dyDescent="0.25">
      <c r="D103" s="85"/>
      <c r="E103" s="85"/>
      <c r="F103" s="85"/>
      <c r="G103" s="85"/>
      <c r="H103" s="85"/>
      <c r="I103" s="85"/>
      <c r="J103" s="85"/>
      <c r="K103" s="85"/>
      <c r="L103" s="85"/>
      <c r="M103" s="85"/>
      <c r="N103" s="85"/>
      <c r="O103" s="85"/>
      <c r="P103" s="85"/>
      <c r="Q103" s="85"/>
      <c r="R103" s="85"/>
      <c r="S103" s="85"/>
      <c r="T103" s="85"/>
      <c r="U103" s="85"/>
      <c r="AB103" s="85"/>
      <c r="AC103" s="85"/>
      <c r="AD103" s="85"/>
      <c r="AE103" s="85"/>
      <c r="AF103" s="85"/>
      <c r="AG103" s="85"/>
    </row>
    <row r="104" spans="4:33" x14ac:dyDescent="0.25">
      <c r="D104" s="85"/>
      <c r="E104" s="85"/>
      <c r="F104" s="85"/>
      <c r="G104" s="85"/>
      <c r="H104" s="85"/>
      <c r="I104" s="85"/>
      <c r="J104" s="85"/>
      <c r="K104" s="85"/>
      <c r="L104" s="85"/>
      <c r="M104" s="85"/>
      <c r="N104" s="85"/>
      <c r="O104" s="85"/>
      <c r="P104" s="85"/>
      <c r="Q104" s="85"/>
      <c r="R104" s="85"/>
      <c r="S104" s="85"/>
      <c r="T104" s="85"/>
      <c r="U104" s="85"/>
      <c r="AB104" s="85"/>
      <c r="AC104" s="85"/>
      <c r="AD104" s="85"/>
      <c r="AE104" s="85"/>
      <c r="AF104" s="85"/>
      <c r="AG104" s="85"/>
    </row>
    <row r="105" spans="4:33" x14ac:dyDescent="0.25">
      <c r="D105" s="85"/>
      <c r="E105" s="85"/>
      <c r="F105" s="85"/>
      <c r="G105" s="85"/>
      <c r="H105" s="85"/>
      <c r="I105" s="85"/>
      <c r="J105" s="85"/>
      <c r="K105" s="85"/>
      <c r="L105" s="85"/>
      <c r="M105" s="85"/>
      <c r="N105" s="85"/>
      <c r="O105" s="85"/>
      <c r="P105" s="85"/>
      <c r="Q105" s="85"/>
      <c r="R105" s="85"/>
      <c r="S105" s="85"/>
      <c r="T105" s="85"/>
      <c r="U105" s="85"/>
      <c r="AB105" s="85"/>
      <c r="AC105" s="85"/>
      <c r="AD105" s="85"/>
      <c r="AE105" s="85"/>
      <c r="AF105" s="85"/>
      <c r="AG105" s="85"/>
    </row>
    <row r="106" spans="4:33" x14ac:dyDescent="0.25">
      <c r="D106" s="85"/>
      <c r="E106" s="85"/>
      <c r="F106" s="85"/>
      <c r="G106" s="85"/>
      <c r="H106" s="85"/>
      <c r="I106" s="85"/>
      <c r="J106" s="85"/>
      <c r="K106" s="85"/>
      <c r="L106" s="85"/>
      <c r="M106" s="85"/>
      <c r="N106" s="85"/>
      <c r="O106" s="85"/>
      <c r="P106" s="85"/>
      <c r="Q106" s="85"/>
      <c r="R106" s="85"/>
      <c r="S106" s="85"/>
      <c r="T106" s="85"/>
      <c r="U106" s="85"/>
      <c r="AB106" s="85"/>
      <c r="AC106" s="85"/>
      <c r="AD106" s="85"/>
      <c r="AE106" s="85"/>
      <c r="AF106" s="85"/>
      <c r="AG106" s="85"/>
    </row>
    <row r="107" spans="4:33" x14ac:dyDescent="0.25">
      <c r="D107" s="85"/>
      <c r="E107" s="85"/>
      <c r="F107" s="85"/>
      <c r="G107" s="85"/>
      <c r="H107" s="85"/>
      <c r="I107" s="85"/>
      <c r="J107" s="85"/>
      <c r="K107" s="85"/>
      <c r="L107" s="85"/>
      <c r="M107" s="85"/>
      <c r="N107" s="85"/>
      <c r="O107" s="85"/>
      <c r="P107" s="85"/>
      <c r="Q107" s="85"/>
      <c r="R107" s="85"/>
      <c r="S107" s="85"/>
      <c r="T107" s="85"/>
      <c r="U107" s="85"/>
      <c r="AB107" s="85"/>
      <c r="AC107" s="85"/>
      <c r="AD107" s="85"/>
      <c r="AE107" s="85"/>
      <c r="AF107" s="85"/>
      <c r="AG107" s="85"/>
    </row>
    <row r="108" spans="4:33" x14ac:dyDescent="0.25">
      <c r="D108" s="85"/>
      <c r="E108" s="85"/>
      <c r="F108" s="85"/>
      <c r="G108" s="85"/>
      <c r="H108" s="85"/>
      <c r="I108" s="85"/>
      <c r="J108" s="85"/>
      <c r="K108" s="85"/>
      <c r="L108" s="85"/>
      <c r="M108" s="85"/>
      <c r="N108" s="85"/>
      <c r="O108" s="85"/>
      <c r="P108" s="85"/>
      <c r="Q108" s="85"/>
      <c r="R108" s="85"/>
      <c r="S108" s="85"/>
      <c r="T108" s="85"/>
      <c r="U108" s="85"/>
      <c r="AB108" s="85"/>
      <c r="AC108" s="85"/>
      <c r="AD108" s="85"/>
      <c r="AE108" s="85"/>
      <c r="AF108" s="85"/>
      <c r="AG108" s="85"/>
    </row>
    <row r="109" spans="4:33" x14ac:dyDescent="0.25">
      <c r="D109" s="85"/>
      <c r="E109" s="85"/>
      <c r="F109" s="85"/>
      <c r="G109" s="85"/>
      <c r="H109" s="85"/>
      <c r="I109" s="85"/>
      <c r="J109" s="85"/>
      <c r="K109" s="85"/>
      <c r="L109" s="85"/>
      <c r="M109" s="85"/>
      <c r="N109" s="85"/>
      <c r="O109" s="85"/>
      <c r="P109" s="85"/>
      <c r="Q109" s="85"/>
      <c r="R109" s="85"/>
      <c r="S109" s="85"/>
      <c r="T109" s="85"/>
      <c r="U109" s="85"/>
      <c r="AB109" s="85"/>
      <c r="AC109" s="85"/>
      <c r="AD109" s="85"/>
      <c r="AE109" s="85"/>
      <c r="AF109" s="85"/>
      <c r="AG109" s="85"/>
    </row>
    <row r="110" spans="4:33" x14ac:dyDescent="0.25">
      <c r="D110" s="85"/>
      <c r="E110" s="85"/>
      <c r="F110" s="85"/>
      <c r="G110" s="85"/>
      <c r="H110" s="85"/>
      <c r="I110" s="85"/>
      <c r="J110" s="85"/>
      <c r="K110" s="85"/>
      <c r="L110" s="85"/>
      <c r="M110" s="85"/>
      <c r="N110" s="85"/>
      <c r="O110" s="85"/>
      <c r="P110" s="85"/>
      <c r="Q110" s="85"/>
      <c r="R110" s="85"/>
      <c r="S110" s="85"/>
      <c r="T110" s="85"/>
      <c r="AB110" s="85"/>
      <c r="AC110" s="85"/>
      <c r="AD110" s="85"/>
      <c r="AE110" s="85"/>
      <c r="AF110" s="85"/>
    </row>
    <row r="111" spans="4:33" x14ac:dyDescent="0.25">
      <c r="D111" s="85"/>
      <c r="E111" s="85"/>
      <c r="F111" s="85"/>
      <c r="G111" s="85"/>
      <c r="H111" s="85"/>
      <c r="I111" s="85"/>
      <c r="J111" s="85"/>
      <c r="K111" s="85"/>
      <c r="L111" s="85"/>
      <c r="M111" s="85"/>
      <c r="N111" s="85"/>
      <c r="O111" s="85"/>
      <c r="P111" s="85"/>
      <c r="Q111" s="85"/>
      <c r="R111" s="85"/>
      <c r="S111" s="85"/>
      <c r="T111" s="85"/>
      <c r="AB111" s="85"/>
      <c r="AC111" s="85"/>
      <c r="AD111" s="85"/>
      <c r="AE111" s="85"/>
      <c r="AF111" s="85"/>
    </row>
    <row r="112" spans="4:33" x14ac:dyDescent="0.25">
      <c r="D112" s="85"/>
      <c r="E112" s="85"/>
      <c r="F112" s="85"/>
      <c r="G112" s="85"/>
      <c r="H112" s="85"/>
      <c r="I112" s="85"/>
      <c r="J112" s="85"/>
      <c r="K112" s="85"/>
      <c r="L112" s="85"/>
      <c r="M112" s="85"/>
      <c r="N112" s="85"/>
      <c r="O112" s="85"/>
      <c r="P112" s="85"/>
      <c r="Q112" s="85"/>
      <c r="R112" s="85"/>
      <c r="S112" s="85"/>
      <c r="T112" s="85"/>
      <c r="AB112" s="85"/>
      <c r="AC112" s="85"/>
      <c r="AD112" s="85"/>
      <c r="AE112" s="85"/>
      <c r="AF112" s="85"/>
    </row>
    <row r="113" spans="4:32" x14ac:dyDescent="0.25">
      <c r="D113" s="85"/>
      <c r="E113" s="85"/>
      <c r="F113" s="85"/>
      <c r="G113" s="85"/>
      <c r="H113" s="85"/>
      <c r="I113" s="85"/>
      <c r="J113" s="85"/>
      <c r="K113" s="85"/>
      <c r="L113" s="85"/>
      <c r="M113" s="85"/>
      <c r="N113" s="85"/>
      <c r="O113" s="85"/>
      <c r="P113" s="85"/>
      <c r="Q113" s="85"/>
      <c r="R113" s="85"/>
      <c r="S113" s="85"/>
      <c r="T113" s="85"/>
      <c r="AB113" s="85"/>
      <c r="AC113" s="85"/>
      <c r="AD113" s="85"/>
      <c r="AE113" s="85"/>
      <c r="AF113" s="85"/>
    </row>
    <row r="114" spans="4:32" x14ac:dyDescent="0.25">
      <c r="D114" s="85"/>
      <c r="E114" s="85"/>
      <c r="F114" s="85"/>
      <c r="G114" s="85"/>
      <c r="H114" s="85"/>
      <c r="I114" s="85"/>
      <c r="J114" s="85"/>
      <c r="K114" s="85"/>
      <c r="L114" s="85"/>
      <c r="M114" s="85"/>
      <c r="N114" s="85"/>
      <c r="O114" s="85"/>
      <c r="P114" s="85"/>
      <c r="Q114" s="85"/>
      <c r="R114" s="85"/>
      <c r="S114" s="85"/>
      <c r="T114" s="85"/>
      <c r="AB114" s="85"/>
      <c r="AC114" s="85"/>
      <c r="AD114" s="85"/>
      <c r="AE114" s="85"/>
      <c r="AF114" s="85"/>
    </row>
    <row r="115" spans="4:32" x14ac:dyDescent="0.25">
      <c r="D115" s="85"/>
      <c r="E115" s="85"/>
      <c r="F115" s="85"/>
      <c r="G115" s="85"/>
      <c r="H115" s="85"/>
      <c r="I115" s="85"/>
      <c r="J115" s="85"/>
      <c r="K115" s="85"/>
      <c r="L115" s="85"/>
      <c r="M115" s="85"/>
      <c r="N115" s="85"/>
      <c r="O115" s="85"/>
      <c r="P115" s="85"/>
      <c r="Q115" s="85"/>
      <c r="R115" s="85"/>
      <c r="S115" s="85"/>
      <c r="T115" s="85"/>
      <c r="AB115" s="85"/>
      <c r="AC115" s="85"/>
      <c r="AD115" s="85"/>
      <c r="AE115" s="85"/>
      <c r="AF115" s="85"/>
    </row>
    <row r="116" spans="4:32" x14ac:dyDescent="0.25">
      <c r="D116" s="85"/>
      <c r="E116" s="85"/>
      <c r="F116" s="85"/>
      <c r="G116" s="85"/>
      <c r="H116" s="85"/>
      <c r="I116" s="85"/>
      <c r="J116" s="85"/>
      <c r="K116" s="85"/>
      <c r="L116" s="85"/>
      <c r="M116" s="85"/>
      <c r="N116" s="85"/>
      <c r="O116" s="85"/>
      <c r="P116" s="85"/>
      <c r="Q116" s="85"/>
      <c r="R116" s="85"/>
      <c r="S116" s="85"/>
      <c r="T116" s="85"/>
      <c r="AB116" s="85"/>
      <c r="AC116" s="85"/>
      <c r="AD116" s="85"/>
      <c r="AE116" s="85"/>
      <c r="AF116" s="85"/>
    </row>
    <row r="117" spans="4:32" x14ac:dyDescent="0.25">
      <c r="D117" s="85"/>
      <c r="E117" s="85"/>
      <c r="F117" s="85"/>
      <c r="G117" s="85"/>
      <c r="H117" s="85"/>
      <c r="I117" s="85"/>
      <c r="J117" s="85"/>
      <c r="K117" s="85"/>
      <c r="L117" s="85"/>
      <c r="M117" s="85"/>
      <c r="N117" s="85"/>
      <c r="O117" s="85"/>
      <c r="P117" s="85"/>
      <c r="Q117" s="85"/>
      <c r="R117" s="85"/>
      <c r="S117" s="85"/>
      <c r="T117" s="85"/>
      <c r="AB117" s="85"/>
      <c r="AC117" s="85"/>
      <c r="AD117" s="85"/>
      <c r="AE117" s="85"/>
      <c r="AF117" s="85"/>
    </row>
    <row r="118" spans="4:32" x14ac:dyDescent="0.25">
      <c r="D118" s="85"/>
      <c r="E118" s="85"/>
      <c r="F118" s="85"/>
      <c r="G118" s="85"/>
      <c r="H118" s="85"/>
      <c r="I118" s="85"/>
      <c r="J118" s="85"/>
      <c r="K118" s="85"/>
      <c r="L118" s="85"/>
      <c r="M118" s="85"/>
      <c r="N118" s="85"/>
      <c r="O118" s="85"/>
      <c r="P118" s="85"/>
      <c r="Q118" s="85"/>
      <c r="R118" s="85"/>
      <c r="S118" s="85"/>
      <c r="T118" s="85"/>
      <c r="AB118" s="85"/>
      <c r="AC118" s="85"/>
      <c r="AD118" s="85"/>
      <c r="AE118" s="85"/>
      <c r="AF118" s="85"/>
    </row>
    <row r="119" spans="4:32" x14ac:dyDescent="0.25">
      <c r="D119" s="85"/>
      <c r="E119" s="85"/>
      <c r="F119" s="85"/>
      <c r="G119" s="85"/>
      <c r="H119" s="85"/>
      <c r="I119" s="85"/>
      <c r="J119" s="85"/>
      <c r="K119" s="85"/>
      <c r="L119" s="85"/>
      <c r="M119" s="85"/>
      <c r="N119" s="85"/>
      <c r="O119" s="85"/>
      <c r="P119" s="85"/>
      <c r="Q119" s="85"/>
      <c r="R119" s="85"/>
      <c r="S119" s="85"/>
      <c r="T119" s="85"/>
      <c r="AB119" s="85"/>
      <c r="AC119" s="85"/>
      <c r="AD119" s="85"/>
      <c r="AE119" s="85"/>
      <c r="AF119" s="85"/>
    </row>
    <row r="120" spans="4:32" x14ac:dyDescent="0.25">
      <c r="D120" s="85"/>
      <c r="E120" s="85"/>
      <c r="F120" s="85"/>
      <c r="G120" s="85"/>
      <c r="H120" s="85"/>
      <c r="I120" s="85"/>
      <c r="J120" s="85"/>
      <c r="K120" s="85"/>
      <c r="L120" s="85"/>
      <c r="M120" s="85"/>
      <c r="N120" s="85"/>
      <c r="O120" s="85"/>
      <c r="P120" s="85"/>
      <c r="Q120" s="85"/>
      <c r="R120" s="85"/>
      <c r="S120" s="85"/>
      <c r="T120" s="85"/>
      <c r="AB120" s="85"/>
      <c r="AC120" s="85"/>
      <c r="AD120" s="85"/>
      <c r="AE120" s="85"/>
      <c r="AF120" s="85"/>
    </row>
    <row r="121" spans="4:32" x14ac:dyDescent="0.25">
      <c r="D121" s="85"/>
      <c r="E121" s="85"/>
      <c r="F121" s="85"/>
      <c r="G121" s="85"/>
      <c r="H121" s="85"/>
      <c r="I121" s="85"/>
      <c r="J121" s="85"/>
      <c r="K121" s="85"/>
      <c r="L121" s="85"/>
      <c r="M121" s="85"/>
      <c r="N121" s="85"/>
      <c r="O121" s="85"/>
      <c r="P121" s="85"/>
      <c r="Q121" s="85"/>
      <c r="R121" s="85"/>
      <c r="S121" s="85"/>
      <c r="T121" s="85"/>
      <c r="AB121" s="85"/>
      <c r="AC121" s="85"/>
      <c r="AD121" s="85"/>
      <c r="AE121" s="85"/>
      <c r="AF121" s="85"/>
    </row>
    <row r="122" spans="4:32" x14ac:dyDescent="0.25">
      <c r="D122" s="85"/>
      <c r="E122" s="85"/>
      <c r="F122" s="85"/>
      <c r="G122" s="85"/>
      <c r="H122" s="85"/>
      <c r="I122" s="85"/>
      <c r="J122" s="85"/>
      <c r="K122" s="85"/>
      <c r="L122" s="85"/>
      <c r="M122" s="85"/>
      <c r="N122" s="85"/>
      <c r="O122" s="85"/>
      <c r="P122" s="85"/>
      <c r="Q122" s="85"/>
      <c r="R122" s="85"/>
      <c r="S122" s="85"/>
      <c r="T122" s="85"/>
      <c r="AB122" s="85"/>
      <c r="AC122" s="85"/>
      <c r="AD122" s="85"/>
      <c r="AE122" s="85"/>
      <c r="AF122" s="85"/>
    </row>
    <row r="123" spans="4:32" x14ac:dyDescent="0.25">
      <c r="D123" s="85"/>
      <c r="E123" s="85"/>
      <c r="F123" s="85"/>
      <c r="G123" s="85"/>
      <c r="H123" s="85"/>
      <c r="I123" s="85"/>
      <c r="J123" s="85"/>
      <c r="K123" s="85"/>
      <c r="L123" s="85"/>
      <c r="M123" s="85"/>
      <c r="N123" s="85"/>
      <c r="O123" s="85"/>
      <c r="P123" s="85"/>
      <c r="Q123" s="85"/>
      <c r="R123" s="85"/>
      <c r="S123" s="85"/>
      <c r="T123" s="85"/>
      <c r="AB123" s="85"/>
      <c r="AC123" s="85"/>
      <c r="AD123" s="85"/>
      <c r="AE123" s="85"/>
      <c r="AF123" s="85"/>
    </row>
    <row r="124" spans="4:32" x14ac:dyDescent="0.25">
      <c r="D124" s="85"/>
      <c r="E124" s="85"/>
      <c r="F124" s="85"/>
      <c r="G124" s="85"/>
      <c r="H124" s="85"/>
      <c r="I124" s="85"/>
      <c r="J124" s="85"/>
      <c r="K124" s="85"/>
      <c r="L124" s="85"/>
      <c r="M124" s="85"/>
      <c r="N124" s="85"/>
      <c r="O124" s="85"/>
      <c r="P124" s="85"/>
      <c r="Q124" s="85"/>
      <c r="R124" s="85"/>
      <c r="S124" s="85"/>
      <c r="T124" s="85"/>
      <c r="AB124" s="85"/>
      <c r="AC124" s="85"/>
      <c r="AD124" s="85"/>
      <c r="AE124" s="85"/>
      <c r="AF124" s="85"/>
    </row>
    <row r="125" spans="4:32" x14ac:dyDescent="0.25">
      <c r="D125" s="85"/>
      <c r="E125" s="85"/>
      <c r="F125" s="85"/>
      <c r="G125" s="85"/>
      <c r="H125" s="85"/>
      <c r="I125" s="85"/>
      <c r="J125" s="85"/>
      <c r="K125" s="85"/>
      <c r="L125" s="85"/>
      <c r="M125" s="85"/>
      <c r="N125" s="85"/>
      <c r="O125" s="85"/>
      <c r="P125" s="85"/>
      <c r="Q125" s="85"/>
      <c r="R125" s="85"/>
      <c r="S125" s="85"/>
      <c r="T125" s="85"/>
      <c r="AB125" s="85"/>
      <c r="AC125" s="85"/>
      <c r="AD125" s="85"/>
      <c r="AE125" s="85"/>
      <c r="AF125" s="85"/>
    </row>
    <row r="126" spans="4:32" x14ac:dyDescent="0.25">
      <c r="D126" s="85"/>
      <c r="E126" s="85"/>
      <c r="F126" s="85"/>
      <c r="G126" s="85"/>
      <c r="H126" s="85"/>
      <c r="I126" s="85"/>
      <c r="J126" s="85"/>
      <c r="K126" s="85"/>
      <c r="L126" s="85"/>
      <c r="M126" s="85"/>
      <c r="N126" s="85"/>
      <c r="O126" s="85"/>
      <c r="P126" s="85"/>
      <c r="Q126" s="85"/>
      <c r="R126" s="85"/>
      <c r="S126" s="85"/>
      <c r="T126" s="85"/>
      <c r="AB126" s="85"/>
      <c r="AC126" s="85"/>
      <c r="AD126" s="85"/>
      <c r="AE126" s="85"/>
      <c r="AF126" s="85"/>
    </row>
    <row r="127" spans="4:32" x14ac:dyDescent="0.25">
      <c r="D127" s="85"/>
      <c r="E127" s="85"/>
      <c r="F127" s="85"/>
      <c r="G127" s="85"/>
      <c r="H127" s="85"/>
      <c r="I127" s="85"/>
      <c r="J127" s="85"/>
      <c r="K127" s="85"/>
      <c r="L127" s="85"/>
      <c r="M127" s="85"/>
      <c r="N127" s="85"/>
      <c r="O127" s="85"/>
      <c r="P127" s="85"/>
      <c r="Q127" s="85"/>
      <c r="R127" s="85"/>
      <c r="S127" s="85"/>
      <c r="T127" s="85"/>
      <c r="AB127" s="85"/>
      <c r="AC127" s="85"/>
      <c r="AD127" s="85"/>
      <c r="AE127" s="85"/>
      <c r="AF127" s="85"/>
    </row>
    <row r="128" spans="4:32" x14ac:dyDescent="0.25">
      <c r="D128" s="85"/>
      <c r="E128" s="85"/>
      <c r="F128" s="85"/>
      <c r="G128" s="85"/>
      <c r="H128" s="85"/>
      <c r="I128" s="85"/>
      <c r="J128" s="85"/>
      <c r="K128" s="85"/>
      <c r="L128" s="85"/>
      <c r="M128" s="85"/>
      <c r="N128" s="85"/>
      <c r="O128" s="85"/>
      <c r="P128" s="85"/>
      <c r="Q128" s="85"/>
      <c r="R128" s="85"/>
      <c r="S128" s="85"/>
      <c r="T128" s="85"/>
      <c r="AB128" s="85"/>
      <c r="AC128" s="85"/>
      <c r="AD128" s="85"/>
      <c r="AE128" s="85"/>
      <c r="AF128" s="85"/>
    </row>
    <row r="129" spans="4:32" x14ac:dyDescent="0.25">
      <c r="D129" s="85"/>
      <c r="E129" s="85"/>
      <c r="F129" s="85"/>
      <c r="G129" s="85"/>
      <c r="H129" s="85"/>
      <c r="I129" s="85"/>
      <c r="J129" s="85"/>
      <c r="K129" s="85"/>
      <c r="L129" s="85"/>
      <c r="M129" s="85"/>
      <c r="N129" s="85"/>
      <c r="O129" s="85"/>
      <c r="P129" s="85"/>
      <c r="Q129" s="85"/>
      <c r="R129" s="85"/>
      <c r="S129" s="85"/>
      <c r="T129" s="85"/>
      <c r="AB129" s="85"/>
      <c r="AC129" s="85"/>
      <c r="AD129" s="85"/>
      <c r="AE129" s="85"/>
      <c r="AF129" s="85"/>
    </row>
    <row r="130" spans="4:32" x14ac:dyDescent="0.25">
      <c r="D130" s="85"/>
      <c r="E130" s="85"/>
      <c r="F130" s="85"/>
      <c r="G130" s="85"/>
      <c r="H130" s="85"/>
      <c r="I130" s="85"/>
      <c r="J130" s="85"/>
      <c r="K130" s="85"/>
      <c r="L130" s="85"/>
      <c r="M130" s="85"/>
      <c r="N130" s="85"/>
      <c r="O130" s="85"/>
      <c r="P130" s="85"/>
      <c r="Q130" s="85"/>
      <c r="R130" s="85"/>
      <c r="S130" s="85"/>
      <c r="T130" s="85"/>
      <c r="AB130" s="85"/>
      <c r="AC130" s="85"/>
      <c r="AD130" s="85"/>
      <c r="AE130" s="85"/>
      <c r="AF130" s="85"/>
    </row>
    <row r="131" spans="4:32" x14ac:dyDescent="0.25">
      <c r="D131" s="85"/>
      <c r="E131" s="85"/>
      <c r="F131" s="85"/>
      <c r="G131" s="85"/>
      <c r="H131" s="85"/>
      <c r="I131" s="85"/>
      <c r="J131" s="85"/>
      <c r="K131" s="85"/>
      <c r="L131" s="85"/>
      <c r="M131" s="85"/>
      <c r="N131" s="85"/>
      <c r="O131" s="85"/>
      <c r="P131" s="85"/>
      <c r="Q131" s="85"/>
      <c r="R131" s="85"/>
      <c r="S131" s="85"/>
      <c r="T131" s="85"/>
      <c r="AB131" s="85"/>
      <c r="AC131" s="85"/>
      <c r="AD131" s="85"/>
      <c r="AE131" s="85"/>
      <c r="AF131" s="85"/>
    </row>
    <row r="132" spans="4:32" x14ac:dyDescent="0.25">
      <c r="D132" s="85"/>
      <c r="E132" s="85"/>
      <c r="F132" s="85"/>
      <c r="G132" s="85"/>
      <c r="H132" s="85"/>
      <c r="I132" s="85"/>
      <c r="J132" s="85"/>
      <c r="K132" s="85"/>
      <c r="L132" s="85"/>
      <c r="M132" s="85"/>
      <c r="N132" s="85"/>
      <c r="O132" s="85"/>
      <c r="P132" s="85"/>
      <c r="Q132" s="85"/>
      <c r="R132" s="85"/>
      <c r="S132" s="85"/>
      <c r="T132" s="85"/>
      <c r="AB132" s="85"/>
      <c r="AC132" s="85"/>
      <c r="AD132" s="85"/>
      <c r="AE132" s="85"/>
      <c r="AF132" s="85"/>
    </row>
    <row r="133" spans="4:32" x14ac:dyDescent="0.25">
      <c r="D133" s="85"/>
      <c r="E133" s="85"/>
      <c r="F133" s="85"/>
      <c r="G133" s="85"/>
      <c r="H133" s="85"/>
      <c r="I133" s="85"/>
      <c r="J133" s="85"/>
      <c r="K133" s="85"/>
      <c r="L133" s="85"/>
      <c r="M133" s="85"/>
      <c r="N133" s="85"/>
      <c r="O133" s="85"/>
      <c r="P133" s="85"/>
      <c r="Q133" s="85"/>
      <c r="R133" s="85"/>
      <c r="S133" s="85"/>
      <c r="T133" s="85"/>
      <c r="AB133" s="85"/>
      <c r="AC133" s="85"/>
      <c r="AD133" s="85"/>
      <c r="AE133" s="85"/>
      <c r="AF133" s="85"/>
    </row>
    <row r="134" spans="4:32" x14ac:dyDescent="0.25">
      <c r="D134" s="85"/>
      <c r="E134" s="85"/>
      <c r="F134" s="85"/>
      <c r="G134" s="85"/>
      <c r="H134" s="85"/>
      <c r="I134" s="85"/>
      <c r="J134" s="85"/>
      <c r="K134" s="85"/>
      <c r="L134" s="85"/>
      <c r="M134" s="85"/>
      <c r="N134" s="85"/>
      <c r="O134" s="85"/>
      <c r="P134" s="85"/>
      <c r="Q134" s="85"/>
      <c r="R134" s="85"/>
      <c r="S134" s="85"/>
      <c r="T134" s="85"/>
      <c r="AB134" s="85"/>
      <c r="AC134" s="85"/>
      <c r="AD134" s="85"/>
      <c r="AE134" s="85"/>
      <c r="AF134" s="85"/>
    </row>
    <row r="135" spans="4:32" x14ac:dyDescent="0.25">
      <c r="D135" s="85"/>
      <c r="E135" s="85"/>
      <c r="F135" s="85"/>
      <c r="G135" s="85"/>
      <c r="H135" s="85"/>
      <c r="I135" s="85"/>
      <c r="J135" s="85"/>
      <c r="K135" s="85"/>
      <c r="L135" s="85"/>
      <c r="M135" s="85"/>
      <c r="N135" s="85"/>
      <c r="O135" s="85"/>
      <c r="P135" s="85"/>
      <c r="Q135" s="85"/>
      <c r="R135" s="85"/>
      <c r="S135" s="85"/>
      <c r="T135" s="85"/>
      <c r="AB135" s="85"/>
      <c r="AC135" s="85"/>
      <c r="AD135" s="85"/>
      <c r="AE135" s="85"/>
      <c r="AF135" s="85"/>
    </row>
    <row r="136" spans="4:32" x14ac:dyDescent="0.25">
      <c r="D136" s="85"/>
      <c r="E136" s="85"/>
      <c r="F136" s="85"/>
      <c r="G136" s="85"/>
      <c r="H136" s="85"/>
      <c r="I136" s="85"/>
      <c r="J136" s="85"/>
      <c r="K136" s="85"/>
      <c r="L136" s="85"/>
      <c r="M136" s="85"/>
      <c r="N136" s="85"/>
      <c r="O136" s="85"/>
      <c r="P136" s="85"/>
      <c r="Q136" s="85"/>
      <c r="R136" s="85"/>
      <c r="S136" s="85"/>
      <c r="T136" s="85"/>
      <c r="AB136" s="85"/>
      <c r="AC136" s="85"/>
      <c r="AD136" s="85"/>
      <c r="AE136" s="85"/>
      <c r="AF136" s="85"/>
    </row>
    <row r="137" spans="4:32" x14ac:dyDescent="0.25">
      <c r="D137" s="85"/>
      <c r="E137" s="85"/>
      <c r="F137" s="85"/>
      <c r="G137" s="85"/>
      <c r="H137" s="85"/>
      <c r="I137" s="85"/>
      <c r="J137" s="85"/>
      <c r="K137" s="85"/>
      <c r="L137" s="85"/>
      <c r="M137" s="85"/>
      <c r="N137" s="85"/>
      <c r="O137" s="85"/>
      <c r="P137" s="85"/>
      <c r="Q137" s="85"/>
      <c r="R137" s="85"/>
      <c r="S137" s="85"/>
      <c r="T137" s="85"/>
      <c r="AB137" s="85"/>
      <c r="AC137" s="85"/>
      <c r="AD137" s="85"/>
      <c r="AE137" s="85"/>
      <c r="AF137" s="85"/>
    </row>
    <row r="138" spans="4:32" x14ac:dyDescent="0.25">
      <c r="D138" s="85"/>
      <c r="E138" s="85"/>
      <c r="F138" s="85"/>
      <c r="G138" s="85"/>
      <c r="H138" s="85"/>
      <c r="I138" s="85"/>
      <c r="J138" s="85"/>
      <c r="K138" s="85"/>
      <c r="L138" s="85"/>
      <c r="M138" s="85"/>
      <c r="N138" s="85"/>
      <c r="O138" s="85"/>
      <c r="P138" s="85"/>
      <c r="Q138" s="85"/>
      <c r="R138" s="85"/>
      <c r="S138" s="85"/>
      <c r="T138" s="85"/>
      <c r="AB138" s="85"/>
      <c r="AC138" s="85"/>
      <c r="AD138" s="85"/>
      <c r="AE138" s="85"/>
      <c r="AF138" s="85"/>
    </row>
    <row r="139" spans="4:32" x14ac:dyDescent="0.25">
      <c r="D139" s="85"/>
      <c r="E139" s="85"/>
      <c r="F139" s="85"/>
      <c r="G139" s="85"/>
      <c r="H139" s="85"/>
      <c r="I139" s="85"/>
      <c r="J139" s="85"/>
      <c r="K139" s="85"/>
      <c r="L139" s="85"/>
      <c r="M139" s="85"/>
      <c r="N139" s="85"/>
      <c r="O139" s="85"/>
      <c r="P139" s="85"/>
      <c r="Q139" s="85"/>
      <c r="R139" s="85"/>
      <c r="S139" s="85"/>
      <c r="T139" s="85"/>
      <c r="AB139" s="85"/>
      <c r="AC139" s="85"/>
      <c r="AD139" s="85"/>
      <c r="AE139" s="85"/>
      <c r="AF139" s="85"/>
    </row>
    <row r="140" spans="4:32" x14ac:dyDescent="0.25">
      <c r="D140" s="85"/>
      <c r="E140" s="85"/>
      <c r="F140" s="85"/>
      <c r="G140" s="85"/>
      <c r="H140" s="85"/>
      <c r="I140" s="85"/>
      <c r="J140" s="85"/>
      <c r="K140" s="85"/>
      <c r="L140" s="85"/>
      <c r="M140" s="85"/>
      <c r="N140" s="85"/>
      <c r="O140" s="85"/>
      <c r="P140" s="85"/>
      <c r="Q140" s="85"/>
      <c r="R140" s="85"/>
      <c r="S140" s="85"/>
      <c r="T140" s="85"/>
      <c r="AB140" s="85"/>
      <c r="AC140" s="85"/>
      <c r="AD140" s="85"/>
      <c r="AE140" s="85"/>
      <c r="AF140" s="85"/>
    </row>
    <row r="141" spans="4:32" x14ac:dyDescent="0.25">
      <c r="D141" s="85"/>
      <c r="E141" s="85"/>
      <c r="F141" s="85"/>
      <c r="G141" s="85"/>
      <c r="H141" s="85"/>
      <c r="I141" s="85"/>
      <c r="J141" s="85"/>
      <c r="K141" s="85"/>
      <c r="L141" s="85"/>
      <c r="M141" s="85"/>
      <c r="N141" s="85"/>
      <c r="O141" s="85"/>
      <c r="P141" s="85"/>
      <c r="Q141" s="85"/>
      <c r="R141" s="85"/>
      <c r="S141" s="85"/>
      <c r="T141" s="85"/>
      <c r="AB141" s="85"/>
      <c r="AC141" s="85"/>
      <c r="AD141" s="85"/>
      <c r="AE141" s="85"/>
      <c r="AF141" s="85"/>
    </row>
    <row r="142" spans="4:32" x14ac:dyDescent="0.25">
      <c r="D142" s="85"/>
      <c r="E142" s="85"/>
      <c r="F142" s="85"/>
      <c r="G142" s="85"/>
      <c r="H142" s="85"/>
      <c r="I142" s="85"/>
      <c r="J142" s="85"/>
      <c r="K142" s="85"/>
      <c r="L142" s="85"/>
      <c r="M142" s="85"/>
      <c r="N142" s="85"/>
      <c r="O142" s="85"/>
      <c r="P142" s="85"/>
      <c r="Q142" s="85"/>
      <c r="R142" s="85"/>
      <c r="S142" s="85"/>
      <c r="T142" s="85"/>
      <c r="AB142" s="85"/>
      <c r="AC142" s="85"/>
      <c r="AD142" s="85"/>
      <c r="AE142" s="85"/>
      <c r="AF142" s="85"/>
    </row>
    <row r="143" spans="4:32" x14ac:dyDescent="0.25">
      <c r="D143" s="85"/>
      <c r="E143" s="85"/>
      <c r="F143" s="85"/>
      <c r="G143" s="85"/>
      <c r="H143" s="85"/>
      <c r="I143" s="85"/>
      <c r="J143" s="85"/>
      <c r="K143" s="85"/>
      <c r="L143" s="85"/>
      <c r="M143" s="85"/>
      <c r="N143" s="85"/>
      <c r="O143" s="85"/>
      <c r="P143" s="85"/>
      <c r="Q143" s="85"/>
      <c r="R143" s="85"/>
      <c r="S143" s="85"/>
      <c r="T143" s="85"/>
      <c r="AB143" s="85"/>
      <c r="AC143" s="85"/>
      <c r="AD143" s="85"/>
      <c r="AE143" s="85"/>
      <c r="AF143" s="85"/>
    </row>
    <row r="144" spans="4:32" x14ac:dyDescent="0.25">
      <c r="D144" s="85"/>
      <c r="E144" s="85"/>
      <c r="F144" s="85"/>
      <c r="G144" s="85"/>
      <c r="H144" s="85"/>
      <c r="I144" s="85"/>
      <c r="J144" s="85"/>
      <c r="K144" s="85"/>
      <c r="L144" s="85"/>
      <c r="M144" s="85"/>
      <c r="N144" s="85"/>
      <c r="O144" s="85"/>
      <c r="P144" s="85"/>
      <c r="Q144" s="85"/>
      <c r="R144" s="85"/>
      <c r="S144" s="85"/>
      <c r="T144" s="85"/>
      <c r="AB144" s="85"/>
      <c r="AC144" s="85"/>
      <c r="AD144" s="85"/>
      <c r="AE144" s="85"/>
      <c r="AF144" s="85"/>
    </row>
    <row r="145" spans="4:32" x14ac:dyDescent="0.25">
      <c r="D145" s="85"/>
      <c r="E145" s="85"/>
      <c r="F145" s="85"/>
      <c r="G145" s="85"/>
      <c r="H145" s="85"/>
      <c r="I145" s="85"/>
      <c r="J145" s="85"/>
      <c r="K145" s="85"/>
      <c r="L145" s="85"/>
      <c r="M145" s="85"/>
      <c r="N145" s="85"/>
      <c r="O145" s="85"/>
      <c r="P145" s="85"/>
      <c r="Q145" s="85"/>
      <c r="R145" s="85"/>
      <c r="S145" s="85"/>
      <c r="T145" s="85"/>
      <c r="AB145" s="85"/>
      <c r="AC145" s="85"/>
      <c r="AD145" s="85"/>
      <c r="AE145" s="85"/>
      <c r="AF145" s="85"/>
    </row>
    <row r="146" spans="4:32" x14ac:dyDescent="0.25">
      <c r="D146" s="85"/>
      <c r="E146" s="85"/>
      <c r="F146" s="85"/>
      <c r="G146" s="85"/>
      <c r="H146" s="85"/>
      <c r="I146" s="85"/>
      <c r="J146" s="85"/>
      <c r="K146" s="85"/>
      <c r="L146" s="85"/>
      <c r="M146" s="85"/>
      <c r="N146" s="85"/>
      <c r="O146" s="85"/>
      <c r="P146" s="85"/>
      <c r="Q146" s="85"/>
      <c r="R146" s="85"/>
      <c r="S146" s="85"/>
      <c r="T146" s="85"/>
      <c r="AB146" s="85"/>
      <c r="AC146" s="85"/>
      <c r="AD146" s="85"/>
      <c r="AE146" s="85"/>
      <c r="AF146" s="85"/>
    </row>
    <row r="147" spans="4:32" x14ac:dyDescent="0.25">
      <c r="D147" s="85"/>
      <c r="E147" s="85"/>
      <c r="F147" s="85"/>
      <c r="G147" s="85"/>
      <c r="H147" s="85"/>
      <c r="I147" s="85"/>
      <c r="J147" s="85"/>
      <c r="K147" s="85"/>
      <c r="L147" s="85"/>
      <c r="M147" s="85"/>
      <c r="N147" s="85"/>
      <c r="O147" s="85"/>
      <c r="P147" s="85"/>
      <c r="Q147" s="85"/>
      <c r="R147" s="85"/>
      <c r="S147" s="85"/>
      <c r="T147" s="85"/>
      <c r="AB147" s="85"/>
      <c r="AC147" s="85"/>
      <c r="AD147" s="85"/>
      <c r="AE147" s="85"/>
      <c r="AF147" s="85"/>
    </row>
    <row r="148" spans="4:32" x14ac:dyDescent="0.25">
      <c r="D148" s="85"/>
      <c r="E148" s="85"/>
      <c r="F148" s="85"/>
      <c r="G148" s="85"/>
      <c r="H148" s="85"/>
      <c r="I148" s="85"/>
      <c r="J148" s="85"/>
      <c r="K148" s="85"/>
      <c r="L148" s="85"/>
      <c r="M148" s="85"/>
      <c r="N148" s="85"/>
      <c r="O148" s="85"/>
      <c r="P148" s="85"/>
      <c r="Q148" s="85"/>
      <c r="R148" s="85"/>
      <c r="S148" s="85"/>
      <c r="T148" s="85"/>
      <c r="AB148" s="85"/>
      <c r="AC148" s="85"/>
      <c r="AD148" s="85"/>
      <c r="AE148" s="85"/>
      <c r="AF148" s="85"/>
    </row>
    <row r="149" spans="4:32" x14ac:dyDescent="0.25">
      <c r="D149" s="85"/>
      <c r="E149" s="85"/>
      <c r="F149" s="85"/>
      <c r="G149" s="85"/>
      <c r="H149" s="85"/>
      <c r="I149" s="85"/>
      <c r="J149" s="85"/>
      <c r="K149" s="85"/>
      <c r="L149" s="85"/>
      <c r="M149" s="85"/>
      <c r="N149" s="85"/>
      <c r="O149" s="85"/>
      <c r="P149" s="85"/>
      <c r="Q149" s="85"/>
      <c r="R149" s="85"/>
      <c r="S149" s="85"/>
      <c r="T149" s="85"/>
      <c r="AB149" s="85"/>
      <c r="AC149" s="85"/>
      <c r="AD149" s="85"/>
      <c r="AE149" s="85"/>
      <c r="AF149" s="85"/>
    </row>
    <row r="150" spans="4:32" x14ac:dyDescent="0.25">
      <c r="D150" s="85"/>
      <c r="E150" s="85"/>
      <c r="F150" s="85"/>
      <c r="G150" s="85"/>
      <c r="H150" s="85"/>
      <c r="I150" s="85"/>
      <c r="J150" s="85"/>
      <c r="K150" s="85"/>
      <c r="L150" s="85"/>
      <c r="M150" s="85"/>
      <c r="N150" s="85"/>
      <c r="O150" s="85"/>
      <c r="P150" s="85"/>
      <c r="Q150" s="85"/>
      <c r="R150" s="85"/>
      <c r="S150" s="85"/>
      <c r="T150" s="85"/>
      <c r="AB150" s="85"/>
      <c r="AC150" s="85"/>
      <c r="AD150" s="85"/>
      <c r="AE150" s="85"/>
      <c r="AF150" s="85"/>
    </row>
    <row r="151" spans="4:32" x14ac:dyDescent="0.25">
      <c r="D151" s="85"/>
      <c r="E151" s="85"/>
      <c r="F151" s="85"/>
      <c r="G151" s="85"/>
      <c r="H151" s="85"/>
      <c r="I151" s="85"/>
      <c r="J151" s="85"/>
      <c r="K151" s="85"/>
      <c r="L151" s="85"/>
      <c r="M151" s="85"/>
      <c r="N151" s="85"/>
      <c r="O151" s="85"/>
      <c r="P151" s="85"/>
      <c r="Q151" s="85"/>
      <c r="R151" s="85"/>
      <c r="S151" s="85"/>
      <c r="T151" s="85"/>
      <c r="AB151" s="85"/>
      <c r="AC151" s="85"/>
      <c r="AD151" s="85"/>
      <c r="AE151" s="85"/>
      <c r="AF151" s="85"/>
    </row>
    <row r="152" spans="4:32" x14ac:dyDescent="0.25">
      <c r="D152" s="85"/>
      <c r="E152" s="85"/>
      <c r="F152" s="85"/>
      <c r="G152" s="85"/>
      <c r="H152" s="85"/>
      <c r="I152" s="85"/>
      <c r="J152" s="85"/>
      <c r="K152" s="85"/>
      <c r="L152" s="85"/>
      <c r="M152" s="85"/>
      <c r="N152" s="85"/>
      <c r="O152" s="85"/>
      <c r="P152" s="85"/>
      <c r="Q152" s="85"/>
      <c r="R152" s="85"/>
      <c r="S152" s="85"/>
      <c r="T152" s="85"/>
      <c r="AB152" s="85"/>
      <c r="AC152" s="85"/>
      <c r="AD152" s="85"/>
      <c r="AE152" s="85"/>
      <c r="AF152" s="85"/>
    </row>
    <row r="153" spans="4:32" x14ac:dyDescent="0.25">
      <c r="D153" s="85"/>
      <c r="E153" s="85"/>
      <c r="F153" s="85"/>
      <c r="G153" s="85"/>
      <c r="H153" s="85"/>
      <c r="I153" s="85"/>
      <c r="J153" s="85"/>
      <c r="K153" s="85"/>
      <c r="L153" s="85"/>
      <c r="M153" s="85"/>
      <c r="N153" s="85"/>
      <c r="O153" s="85"/>
      <c r="P153" s="85"/>
      <c r="Q153" s="85"/>
      <c r="R153" s="85"/>
      <c r="S153" s="85"/>
      <c r="T153" s="85"/>
      <c r="AB153" s="85"/>
      <c r="AC153" s="85"/>
      <c r="AD153" s="85"/>
      <c r="AE153" s="85"/>
      <c r="AF153" s="85"/>
    </row>
    <row r="154" spans="4:32" x14ac:dyDescent="0.25">
      <c r="D154" s="85"/>
      <c r="E154" s="85"/>
      <c r="F154" s="85"/>
      <c r="G154" s="85"/>
      <c r="H154" s="85"/>
      <c r="I154" s="85"/>
      <c r="J154" s="85"/>
      <c r="K154" s="85"/>
      <c r="L154" s="85"/>
      <c r="M154" s="85"/>
      <c r="N154" s="85"/>
      <c r="O154" s="85"/>
      <c r="P154" s="85"/>
      <c r="Q154" s="85"/>
      <c r="R154" s="85"/>
      <c r="S154" s="85"/>
      <c r="T154" s="85"/>
      <c r="AB154" s="85"/>
      <c r="AC154" s="85"/>
      <c r="AD154" s="85"/>
      <c r="AE154" s="85"/>
      <c r="AF154" s="85"/>
    </row>
    <row r="155" spans="4:32" x14ac:dyDescent="0.25">
      <c r="D155" s="85"/>
      <c r="E155" s="85"/>
      <c r="F155" s="85"/>
      <c r="G155" s="85"/>
      <c r="H155" s="85"/>
      <c r="I155" s="85"/>
      <c r="J155" s="85"/>
      <c r="K155" s="85"/>
      <c r="L155" s="85"/>
      <c r="M155" s="85"/>
      <c r="N155" s="85"/>
      <c r="O155" s="85"/>
      <c r="P155" s="85"/>
      <c r="Q155" s="85"/>
      <c r="R155" s="85"/>
      <c r="S155" s="85"/>
      <c r="T155" s="85"/>
      <c r="AB155" s="85"/>
      <c r="AC155" s="85"/>
      <c r="AD155" s="85"/>
      <c r="AE155" s="85"/>
      <c r="AF155" s="85"/>
    </row>
    <row r="156" spans="4:32" x14ac:dyDescent="0.25">
      <c r="D156" s="85"/>
      <c r="E156" s="85"/>
      <c r="F156" s="85"/>
      <c r="G156" s="85"/>
      <c r="H156" s="85"/>
      <c r="I156" s="85"/>
      <c r="J156" s="85"/>
      <c r="K156" s="85"/>
      <c r="L156" s="85"/>
      <c r="M156" s="85"/>
      <c r="N156" s="85"/>
      <c r="O156" s="85"/>
      <c r="P156" s="85"/>
      <c r="Q156" s="85"/>
      <c r="R156" s="85"/>
      <c r="S156" s="85"/>
      <c r="T156" s="85"/>
      <c r="AB156" s="85"/>
      <c r="AC156" s="85"/>
      <c r="AD156" s="85"/>
      <c r="AE156" s="85"/>
      <c r="AF156" s="85"/>
    </row>
    <row r="157" spans="4:32" x14ac:dyDescent="0.25">
      <c r="D157" s="85"/>
      <c r="E157" s="85"/>
      <c r="F157" s="85"/>
      <c r="G157" s="85"/>
      <c r="H157" s="85"/>
      <c r="I157" s="85"/>
      <c r="J157" s="85"/>
      <c r="K157" s="85"/>
      <c r="L157" s="85"/>
      <c r="M157" s="85"/>
      <c r="N157" s="85"/>
      <c r="O157" s="85"/>
      <c r="P157" s="85"/>
      <c r="Q157" s="85"/>
      <c r="R157" s="85"/>
      <c r="S157" s="85"/>
      <c r="T157" s="85"/>
      <c r="AB157" s="85"/>
      <c r="AC157" s="85"/>
      <c r="AD157" s="85"/>
      <c r="AE157" s="85"/>
      <c r="AF157" s="85"/>
    </row>
    <row r="158" spans="4:32" x14ac:dyDescent="0.25">
      <c r="D158" s="85"/>
      <c r="E158" s="85"/>
      <c r="F158" s="85"/>
      <c r="G158" s="85"/>
      <c r="H158" s="85"/>
      <c r="I158" s="85"/>
      <c r="J158" s="85"/>
      <c r="K158" s="85"/>
      <c r="L158" s="85"/>
      <c r="M158" s="85"/>
      <c r="N158" s="85"/>
      <c r="O158" s="85"/>
      <c r="P158" s="85"/>
      <c r="Q158" s="85"/>
      <c r="R158" s="85"/>
      <c r="S158" s="85"/>
      <c r="T158" s="85"/>
      <c r="AB158" s="85"/>
      <c r="AC158" s="85"/>
      <c r="AD158" s="85"/>
      <c r="AE158" s="85"/>
      <c r="AF158" s="85"/>
    </row>
    <row r="159" spans="4:32" x14ac:dyDescent="0.25">
      <c r="D159" s="85"/>
      <c r="E159" s="85"/>
      <c r="F159" s="85"/>
      <c r="G159" s="85"/>
      <c r="H159" s="85"/>
      <c r="I159" s="85"/>
      <c r="J159" s="85"/>
      <c r="K159" s="85"/>
      <c r="L159" s="85"/>
      <c r="M159" s="85"/>
      <c r="N159" s="85"/>
      <c r="O159" s="85"/>
      <c r="P159" s="85"/>
      <c r="Q159" s="85"/>
      <c r="R159" s="85"/>
      <c r="S159" s="85"/>
      <c r="T159" s="85"/>
      <c r="AB159" s="85"/>
      <c r="AC159" s="85"/>
      <c r="AD159" s="85"/>
      <c r="AE159" s="85"/>
      <c r="AF159" s="85"/>
    </row>
    <row r="160" spans="4:32" x14ac:dyDescent="0.25">
      <c r="D160" s="85"/>
      <c r="E160" s="85"/>
      <c r="F160" s="85"/>
      <c r="G160" s="85"/>
      <c r="H160" s="85"/>
      <c r="I160" s="85"/>
      <c r="J160" s="85"/>
      <c r="K160" s="85"/>
      <c r="L160" s="85"/>
      <c r="M160" s="85"/>
      <c r="N160" s="85"/>
      <c r="O160" s="85"/>
      <c r="P160" s="85"/>
      <c r="Q160" s="85"/>
      <c r="R160" s="85"/>
      <c r="S160" s="85"/>
      <c r="T160" s="85"/>
      <c r="AB160" s="85"/>
      <c r="AC160" s="85"/>
      <c r="AD160" s="85"/>
      <c r="AE160" s="85"/>
      <c r="AF160" s="85"/>
    </row>
    <row r="161" spans="4:32" x14ac:dyDescent="0.25">
      <c r="D161" s="85"/>
      <c r="E161" s="85"/>
      <c r="F161" s="85"/>
      <c r="G161" s="85"/>
      <c r="H161" s="85"/>
      <c r="I161" s="85"/>
      <c r="J161" s="85"/>
      <c r="K161" s="85"/>
      <c r="L161" s="85"/>
      <c r="M161" s="85"/>
      <c r="N161" s="85"/>
      <c r="O161" s="85"/>
      <c r="P161" s="85"/>
      <c r="Q161" s="85"/>
      <c r="R161" s="85"/>
      <c r="S161" s="85"/>
      <c r="T161" s="85"/>
      <c r="AB161" s="85"/>
      <c r="AC161" s="85"/>
      <c r="AD161" s="85"/>
      <c r="AE161" s="85"/>
      <c r="AF161" s="85"/>
    </row>
    <row r="162" spans="4:32" x14ac:dyDescent="0.25">
      <c r="D162" s="85"/>
      <c r="E162" s="85"/>
      <c r="F162" s="85"/>
      <c r="G162" s="85"/>
      <c r="H162" s="85"/>
      <c r="I162" s="85"/>
      <c r="J162" s="85"/>
      <c r="K162" s="85"/>
      <c r="L162" s="85"/>
      <c r="M162" s="85"/>
      <c r="N162" s="85"/>
      <c r="O162" s="85"/>
      <c r="P162" s="85"/>
      <c r="Q162" s="85"/>
      <c r="R162" s="85"/>
      <c r="S162" s="85"/>
      <c r="T162" s="85"/>
      <c r="AB162" s="85"/>
      <c r="AC162" s="85"/>
      <c r="AD162" s="85"/>
      <c r="AE162" s="85"/>
      <c r="AF162" s="85"/>
    </row>
    <row r="163" spans="4:32" x14ac:dyDescent="0.25">
      <c r="D163" s="85"/>
      <c r="E163" s="85"/>
      <c r="F163" s="85"/>
      <c r="G163" s="85"/>
      <c r="H163" s="85"/>
      <c r="I163" s="85"/>
      <c r="J163" s="85"/>
      <c r="K163" s="85"/>
      <c r="L163" s="85"/>
      <c r="M163" s="85"/>
      <c r="N163" s="85"/>
      <c r="O163" s="85"/>
      <c r="P163" s="85"/>
      <c r="Q163" s="85"/>
      <c r="R163" s="85"/>
      <c r="S163" s="85"/>
      <c r="T163" s="85"/>
      <c r="AB163" s="85"/>
      <c r="AC163" s="85"/>
      <c r="AD163" s="85"/>
      <c r="AE163" s="85"/>
      <c r="AF163" s="85"/>
    </row>
    <row r="164" spans="4:32" x14ac:dyDescent="0.25">
      <c r="D164" s="85"/>
      <c r="E164" s="85"/>
      <c r="F164" s="85"/>
      <c r="G164" s="85"/>
      <c r="H164" s="85"/>
      <c r="I164" s="85"/>
      <c r="J164" s="85"/>
      <c r="K164" s="85"/>
      <c r="L164" s="85"/>
      <c r="M164" s="85"/>
      <c r="N164" s="85"/>
      <c r="O164" s="85"/>
      <c r="P164" s="85"/>
      <c r="Q164" s="85"/>
      <c r="R164" s="85"/>
      <c r="S164" s="85"/>
      <c r="T164" s="85"/>
      <c r="AB164" s="85"/>
      <c r="AC164" s="85"/>
      <c r="AD164" s="85"/>
      <c r="AE164" s="85"/>
      <c r="AF164" s="85"/>
    </row>
    <row r="165" spans="4:32" x14ac:dyDescent="0.25">
      <c r="D165" s="85"/>
      <c r="E165" s="85"/>
      <c r="F165" s="85"/>
      <c r="G165" s="85"/>
      <c r="H165" s="85"/>
      <c r="I165" s="85"/>
      <c r="J165" s="85"/>
      <c r="K165" s="85"/>
      <c r="L165" s="85"/>
      <c r="M165" s="85"/>
      <c r="N165" s="85"/>
      <c r="O165" s="85"/>
      <c r="P165" s="85"/>
      <c r="Q165" s="85"/>
      <c r="R165" s="85"/>
      <c r="S165" s="85"/>
      <c r="T165" s="85"/>
      <c r="AB165" s="85"/>
      <c r="AC165" s="85"/>
      <c r="AD165" s="85"/>
      <c r="AE165" s="85"/>
      <c r="AF165" s="85"/>
    </row>
    <row r="166" spans="4:32" x14ac:dyDescent="0.25">
      <c r="D166" s="85"/>
      <c r="E166" s="85"/>
      <c r="F166" s="85"/>
      <c r="G166" s="85"/>
      <c r="H166" s="85"/>
      <c r="I166" s="85"/>
      <c r="J166" s="85"/>
      <c r="K166" s="85"/>
      <c r="L166" s="85"/>
      <c r="M166" s="85"/>
      <c r="N166" s="85"/>
      <c r="O166" s="85"/>
      <c r="P166" s="85"/>
      <c r="Q166" s="85"/>
      <c r="R166" s="85"/>
      <c r="S166" s="85"/>
      <c r="T166" s="85"/>
      <c r="AB166" s="85"/>
      <c r="AC166" s="85"/>
      <c r="AD166" s="85"/>
      <c r="AE166" s="85"/>
      <c r="AF166" s="85"/>
    </row>
    <row r="167" spans="4:32" x14ac:dyDescent="0.25">
      <c r="D167" s="85"/>
      <c r="E167" s="85"/>
      <c r="F167" s="85"/>
      <c r="G167" s="85"/>
      <c r="H167" s="85"/>
      <c r="I167" s="85"/>
      <c r="J167" s="85"/>
      <c r="K167" s="85"/>
      <c r="L167" s="85"/>
      <c r="M167" s="85"/>
      <c r="N167" s="85"/>
      <c r="O167" s="85"/>
      <c r="P167" s="85"/>
      <c r="Q167" s="85"/>
      <c r="R167" s="85"/>
      <c r="S167" s="85"/>
      <c r="T167" s="85"/>
      <c r="AB167" s="85"/>
      <c r="AC167" s="85"/>
      <c r="AD167" s="85"/>
      <c r="AE167" s="85"/>
      <c r="AF167" s="85"/>
    </row>
    <row r="168" spans="4:32" x14ac:dyDescent="0.25">
      <c r="D168" s="85"/>
      <c r="E168" s="85"/>
      <c r="F168" s="85"/>
      <c r="G168" s="85"/>
      <c r="H168" s="85"/>
      <c r="I168" s="85"/>
      <c r="J168" s="85"/>
      <c r="K168" s="85"/>
      <c r="L168" s="85"/>
      <c r="M168" s="85"/>
      <c r="N168" s="85"/>
      <c r="O168" s="85"/>
      <c r="P168" s="85"/>
      <c r="Q168" s="85"/>
      <c r="R168" s="85"/>
      <c r="S168" s="85"/>
      <c r="T168" s="85"/>
      <c r="AB168" s="85"/>
      <c r="AC168" s="85"/>
      <c r="AD168" s="85"/>
      <c r="AE168" s="85"/>
      <c r="AF168" s="85"/>
    </row>
    <row r="169" spans="4:32" x14ac:dyDescent="0.25">
      <c r="D169" s="85"/>
      <c r="E169" s="85"/>
      <c r="F169" s="85"/>
      <c r="G169" s="85"/>
      <c r="H169" s="85"/>
      <c r="I169" s="85"/>
      <c r="J169" s="85"/>
      <c r="K169" s="85"/>
      <c r="L169" s="85"/>
      <c r="M169" s="85"/>
      <c r="N169" s="85"/>
      <c r="O169" s="85"/>
      <c r="P169" s="85"/>
      <c r="Q169" s="85"/>
      <c r="R169" s="85"/>
      <c r="S169" s="85"/>
      <c r="T169" s="85"/>
      <c r="AB169" s="85"/>
      <c r="AC169" s="85"/>
      <c r="AD169" s="85"/>
      <c r="AE169" s="85"/>
      <c r="AF169" s="85"/>
    </row>
    <row r="170" spans="4:32" x14ac:dyDescent="0.25">
      <c r="D170" s="85"/>
      <c r="E170" s="85"/>
      <c r="F170" s="85"/>
      <c r="G170" s="85"/>
      <c r="H170" s="85"/>
      <c r="I170" s="85"/>
      <c r="J170" s="85"/>
      <c r="K170" s="85"/>
      <c r="L170" s="85"/>
      <c r="M170" s="85"/>
      <c r="N170" s="85"/>
      <c r="O170" s="85"/>
      <c r="P170" s="85"/>
      <c r="Q170" s="85"/>
      <c r="R170" s="85"/>
      <c r="S170" s="85"/>
      <c r="T170" s="85"/>
      <c r="AB170" s="85"/>
      <c r="AC170" s="85"/>
      <c r="AD170" s="85"/>
      <c r="AE170" s="85"/>
      <c r="AF170" s="85"/>
    </row>
    <row r="171" spans="4:32" x14ac:dyDescent="0.25">
      <c r="D171" s="85"/>
      <c r="E171" s="85"/>
      <c r="F171" s="85"/>
      <c r="G171" s="85"/>
      <c r="H171" s="85"/>
      <c r="I171" s="85"/>
      <c r="J171" s="85"/>
      <c r="K171" s="85"/>
      <c r="L171" s="85"/>
      <c r="M171" s="85"/>
      <c r="N171" s="85"/>
      <c r="O171" s="85"/>
      <c r="P171" s="85"/>
      <c r="Q171" s="85"/>
      <c r="R171" s="85"/>
      <c r="S171" s="85"/>
      <c r="T171" s="85"/>
      <c r="AB171" s="85"/>
      <c r="AC171" s="85"/>
      <c r="AD171" s="85"/>
      <c r="AE171" s="85"/>
      <c r="AF171" s="85"/>
    </row>
    <row r="172" spans="4:32" x14ac:dyDescent="0.25">
      <c r="D172" s="85"/>
      <c r="E172" s="85"/>
      <c r="F172" s="85"/>
      <c r="G172" s="85"/>
      <c r="H172" s="85"/>
      <c r="I172" s="85"/>
      <c r="J172" s="85"/>
      <c r="K172" s="85"/>
      <c r="L172" s="85"/>
      <c r="M172" s="85"/>
      <c r="N172" s="85"/>
      <c r="O172" s="85"/>
      <c r="P172" s="85"/>
      <c r="Q172" s="85"/>
      <c r="R172" s="85"/>
      <c r="S172" s="85"/>
      <c r="T172" s="85"/>
      <c r="AB172" s="85"/>
      <c r="AC172" s="85"/>
      <c r="AD172" s="85"/>
      <c r="AE172" s="85"/>
      <c r="AF172" s="85"/>
    </row>
    <row r="173" spans="4:32" x14ac:dyDescent="0.25">
      <c r="D173" s="85"/>
      <c r="E173" s="85"/>
      <c r="F173" s="85"/>
      <c r="G173" s="85"/>
      <c r="H173" s="85"/>
      <c r="I173" s="85"/>
      <c r="J173" s="85"/>
      <c r="K173" s="85"/>
      <c r="L173" s="85"/>
      <c r="M173" s="85"/>
      <c r="N173" s="85"/>
      <c r="O173" s="85"/>
      <c r="P173" s="85"/>
      <c r="Q173" s="85"/>
      <c r="R173" s="85"/>
      <c r="S173" s="85"/>
      <c r="T173" s="85"/>
      <c r="AB173" s="85"/>
      <c r="AC173" s="85"/>
      <c r="AD173" s="85"/>
      <c r="AE173" s="85"/>
      <c r="AF173" s="85"/>
    </row>
  </sheetData>
  <mergeCells count="5">
    <mergeCell ref="A2:C2"/>
    <mergeCell ref="A10:C10"/>
    <mergeCell ref="A26:C26"/>
    <mergeCell ref="A34:C34"/>
    <mergeCell ref="A40:C40"/>
  </mergeCells>
  <conditionalFormatting sqref="D44:AM44">
    <cfRule type="cellIs" dxfId="7" priority="1" operator="lessThan">
      <formula>$C$46</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A9EF1-6823-4B53-9A9A-EB0003E159BB}">
  <dimension ref="A1:F48"/>
  <sheetViews>
    <sheetView zoomScaleNormal="100" workbookViewId="0">
      <selection activeCell="H2" sqref="H2"/>
    </sheetView>
  </sheetViews>
  <sheetFormatPr defaultColWidth="8.8984375" defaultRowHeight="15.6" x14ac:dyDescent="0.3"/>
  <cols>
    <col min="1" max="1" width="2.69921875" style="72" customWidth="1"/>
    <col min="2" max="2" width="45.8984375" customWidth="1"/>
    <col min="3" max="3" width="23.296875" style="1" customWidth="1"/>
    <col min="4" max="5" width="23.296875" customWidth="1"/>
    <col min="6" max="6" width="2.69921875" customWidth="1"/>
  </cols>
  <sheetData>
    <row r="1" spans="1:6" ht="18" customHeight="1" x14ac:dyDescent="0.3">
      <c r="A1" s="23"/>
      <c r="B1" s="109" t="s">
        <v>51</v>
      </c>
      <c r="C1" s="110"/>
      <c r="D1" s="120" t="s">
        <v>62</v>
      </c>
      <c r="E1" s="119"/>
      <c r="F1" s="24"/>
    </row>
    <row r="2" spans="1:6" ht="30" customHeight="1" x14ac:dyDescent="0.3">
      <c r="A2" s="23"/>
      <c r="B2" s="110"/>
      <c r="C2" s="110"/>
      <c r="D2" s="120"/>
      <c r="E2" s="119"/>
      <c r="F2" s="24"/>
    </row>
    <row r="3" spans="1:6" ht="10.050000000000001" customHeight="1" x14ac:dyDescent="0.3">
      <c r="A3" s="25"/>
      <c r="B3" s="25"/>
      <c r="C3" s="25"/>
      <c r="D3" s="25"/>
      <c r="E3" s="25"/>
      <c r="F3" s="25"/>
    </row>
    <row r="4" spans="1:6" s="29" customFormat="1" ht="49.95" customHeight="1" thickBot="1" x14ac:dyDescent="0.35">
      <c r="A4" s="26"/>
      <c r="B4" s="27" t="s">
        <v>63</v>
      </c>
      <c r="C4" s="27"/>
      <c r="D4" s="27"/>
      <c r="E4" s="27"/>
      <c r="F4" s="28"/>
    </row>
    <row r="5" spans="1:6" s="29" customFormat="1" ht="30" customHeight="1" x14ac:dyDescent="0.3">
      <c r="A5" s="26"/>
      <c r="B5" s="30" t="s">
        <v>64</v>
      </c>
      <c r="C5" s="31" t="s">
        <v>65</v>
      </c>
      <c r="D5" s="31" t="s">
        <v>66</v>
      </c>
      <c r="E5" s="116">
        <v>2026</v>
      </c>
      <c r="F5" s="28"/>
    </row>
    <row r="6" spans="1:6" ht="19.95" customHeight="1" x14ac:dyDescent="0.3">
      <c r="A6" s="23"/>
      <c r="B6" s="32" t="s">
        <v>67</v>
      </c>
      <c r="C6" s="33">
        <v>2460</v>
      </c>
      <c r="D6" s="33">
        <v>6780</v>
      </c>
      <c r="E6" s="33">
        <v>6780</v>
      </c>
      <c r="F6" s="24"/>
    </row>
    <row r="7" spans="1:6" ht="19.95" customHeight="1" x14ac:dyDescent="0.3">
      <c r="A7" s="23"/>
      <c r="B7" s="32" t="s">
        <v>68</v>
      </c>
      <c r="C7" s="33">
        <v>0</v>
      </c>
      <c r="D7" s="33">
        <v>0</v>
      </c>
      <c r="E7" s="33">
        <v>0</v>
      </c>
      <c r="F7" s="24"/>
    </row>
    <row r="8" spans="1:6" ht="19.95" customHeight="1" x14ac:dyDescent="0.3">
      <c r="A8" s="23"/>
      <c r="B8" s="32" t="s">
        <v>69</v>
      </c>
      <c r="C8" s="33">
        <v>25</v>
      </c>
      <c r="D8" s="33">
        <v>0</v>
      </c>
      <c r="E8" s="33">
        <v>0</v>
      </c>
      <c r="F8" s="24"/>
    </row>
    <row r="9" spans="1:6" ht="19.95" customHeight="1" x14ac:dyDescent="0.3">
      <c r="A9" s="23"/>
      <c r="B9" s="32" t="s">
        <v>70</v>
      </c>
      <c r="C9" s="33">
        <v>0</v>
      </c>
      <c r="D9" s="33">
        <v>0</v>
      </c>
      <c r="E9" s="33">
        <v>0</v>
      </c>
      <c r="F9" s="24"/>
    </row>
    <row r="10" spans="1:6" ht="19.95" customHeight="1" x14ac:dyDescent="0.3">
      <c r="A10" s="23"/>
      <c r="B10" s="32" t="s">
        <v>71</v>
      </c>
      <c r="C10" s="33">
        <v>0</v>
      </c>
      <c r="D10" s="33"/>
      <c r="E10" s="33"/>
      <c r="F10" s="24"/>
    </row>
    <row r="11" spans="1:6" ht="19.95" customHeight="1" x14ac:dyDescent="0.3">
      <c r="A11" s="23"/>
      <c r="B11" s="32" t="s">
        <v>72</v>
      </c>
      <c r="C11" s="33">
        <v>0</v>
      </c>
      <c r="D11" s="33">
        <v>0</v>
      </c>
      <c r="E11" s="33">
        <v>0</v>
      </c>
      <c r="F11" s="24"/>
    </row>
    <row r="12" spans="1:6" ht="30" customHeight="1" x14ac:dyDescent="0.3">
      <c r="A12" s="23"/>
      <c r="B12" s="34" t="s">
        <v>73</v>
      </c>
      <c r="C12" s="35">
        <f>SUBTOTAL(109,CurrentAssets[2024])</f>
        <v>2485</v>
      </c>
      <c r="D12" s="35">
        <f>SUBTOTAL(109,CurrentAssets[2025])</f>
        <v>6780</v>
      </c>
      <c r="E12" s="113">
        <f>SUBTOTAL(109,CurrentAssets[2025])</f>
        <v>6780</v>
      </c>
      <c r="F12" s="24"/>
    </row>
    <row r="13" spans="1:6" ht="16.05" customHeight="1" x14ac:dyDescent="0.3">
      <c r="A13" s="23"/>
      <c r="B13" s="36"/>
      <c r="C13" s="36"/>
      <c r="D13" s="36"/>
      <c r="E13" s="36"/>
      <c r="F13" s="24"/>
    </row>
    <row r="14" spans="1:6" s="40" customFormat="1" ht="30" customHeight="1" x14ac:dyDescent="0.3">
      <c r="A14" s="37"/>
      <c r="B14" s="34" t="s">
        <v>74</v>
      </c>
      <c r="C14" s="38" t="s">
        <v>65</v>
      </c>
      <c r="D14" s="38" t="s">
        <v>66</v>
      </c>
      <c r="E14" s="114">
        <v>2026</v>
      </c>
      <c r="F14" s="39"/>
    </row>
    <row r="15" spans="1:6" ht="19.95" customHeight="1" x14ac:dyDescent="0.3">
      <c r="A15" s="23"/>
      <c r="B15" s="32" t="s">
        <v>75</v>
      </c>
      <c r="C15" s="33">
        <v>10000</v>
      </c>
      <c r="D15" s="33">
        <v>10000</v>
      </c>
      <c r="E15" s="33">
        <v>10000</v>
      </c>
      <c r="F15" s="24"/>
    </row>
    <row r="16" spans="1:6" ht="19.95" customHeight="1" x14ac:dyDescent="0.3">
      <c r="A16" s="23"/>
      <c r="B16" s="32" t="s">
        <v>76</v>
      </c>
      <c r="C16" s="33">
        <v>0</v>
      </c>
      <c r="D16" s="33">
        <v>0</v>
      </c>
      <c r="E16" s="33">
        <v>0</v>
      </c>
      <c r="F16" s="24"/>
    </row>
    <row r="17" spans="1:6" ht="19.95" customHeight="1" x14ac:dyDescent="0.3">
      <c r="A17" s="23"/>
      <c r="B17" s="32" t="s">
        <v>77</v>
      </c>
      <c r="C17" s="33">
        <v>0</v>
      </c>
      <c r="D17" s="33">
        <v>0</v>
      </c>
      <c r="E17" s="33">
        <v>0</v>
      </c>
      <c r="F17" s="24"/>
    </row>
    <row r="18" spans="1:6" ht="19.95" customHeight="1" x14ac:dyDescent="0.3">
      <c r="A18" s="23"/>
      <c r="B18" s="32" t="s">
        <v>78</v>
      </c>
      <c r="C18" s="33">
        <v>0</v>
      </c>
      <c r="D18" s="33">
        <v>0</v>
      </c>
      <c r="E18" s="33">
        <v>0</v>
      </c>
      <c r="F18" s="24"/>
    </row>
    <row r="19" spans="1:6" ht="30" customHeight="1" x14ac:dyDescent="0.3">
      <c r="A19" s="23"/>
      <c r="B19" s="34" t="s">
        <v>79</v>
      </c>
      <c r="C19" s="41">
        <f>SUBTOTAL(109,FixedAssets[2024])</f>
        <v>10000</v>
      </c>
      <c r="D19" s="42">
        <f>SUBTOTAL(109,FixedAssets[2025])</f>
        <v>10000</v>
      </c>
      <c r="E19" s="115">
        <f>SUBTOTAL(109,FixedAssets[2025])</f>
        <v>10000</v>
      </c>
      <c r="F19" s="24"/>
    </row>
    <row r="20" spans="1:6" ht="16.05" customHeight="1" x14ac:dyDescent="0.3">
      <c r="A20" s="23"/>
      <c r="B20" s="24"/>
      <c r="C20" s="43"/>
      <c r="D20" s="24"/>
      <c r="E20" s="24"/>
      <c r="F20" s="24"/>
    </row>
    <row r="21" spans="1:6" s="46" customFormat="1" ht="30" customHeight="1" x14ac:dyDescent="0.3">
      <c r="A21" s="44"/>
      <c r="B21" s="30" t="s">
        <v>80</v>
      </c>
      <c r="C21" s="31" t="s">
        <v>65</v>
      </c>
      <c r="D21" s="31" t="s">
        <v>66</v>
      </c>
      <c r="E21" s="116">
        <v>2026</v>
      </c>
      <c r="F21" s="45"/>
    </row>
    <row r="22" spans="1:6" ht="19.95" customHeight="1" x14ac:dyDescent="0.3">
      <c r="A22" s="23"/>
      <c r="B22" s="32" t="s">
        <v>81</v>
      </c>
      <c r="C22" s="33">
        <v>0</v>
      </c>
      <c r="D22" s="33">
        <v>0</v>
      </c>
      <c r="E22" s="33">
        <v>0</v>
      </c>
      <c r="F22" s="24"/>
    </row>
    <row r="23" spans="1:6" ht="30" customHeight="1" x14ac:dyDescent="0.3">
      <c r="A23" s="23"/>
      <c r="B23" s="34" t="s">
        <v>82</v>
      </c>
      <c r="C23" s="47">
        <f>SUBTOTAL(109,OtherAssets[2024])</f>
        <v>0</v>
      </c>
      <c r="D23" s="48">
        <f>SUBTOTAL(109,OtherAssets[2025])</f>
        <v>0</v>
      </c>
      <c r="E23" s="48">
        <f>SUBTOTAL(109,OtherAssets[2025])</f>
        <v>0</v>
      </c>
      <c r="F23" s="24"/>
    </row>
    <row r="24" spans="1:6" s="29" customFormat="1" ht="40.049999999999997" customHeight="1" thickBot="1" x14ac:dyDescent="0.35">
      <c r="A24" s="26"/>
      <c r="B24" s="49" t="s">
        <v>83</v>
      </c>
      <c r="C24" s="50">
        <f>OtherAssets[[#Totals],[2024]]+FixedAssets[[#Totals],[2024]]+CurrentAssets[[#Totals],[2024]]</f>
        <v>12485</v>
      </c>
      <c r="D24" s="51">
        <f>OtherAssets[[#Totals],[2025]]+FixedAssets[[#Totals],[2025]]+CurrentAssets[[#Totals],[2025]]</f>
        <v>16780</v>
      </c>
      <c r="E24" s="51">
        <f>OtherAssets[[#Totals],[2025]]+FixedAssets[[#Totals],[2025]]+CurrentAssets[[#Totals],[2025]]</f>
        <v>16780</v>
      </c>
      <c r="F24" s="28"/>
    </row>
    <row r="25" spans="1:6" s="57" customFormat="1" ht="19.95" customHeight="1" thickTop="1" x14ac:dyDescent="0.3">
      <c r="A25" s="52"/>
      <c r="B25" s="53"/>
      <c r="C25" s="54"/>
      <c r="D25" s="55"/>
      <c r="E25" s="55"/>
      <c r="F25" s="56"/>
    </row>
    <row r="26" spans="1:6" ht="10.050000000000001" customHeight="1" x14ac:dyDescent="0.3">
      <c r="A26" s="111"/>
      <c r="B26" s="111"/>
      <c r="C26" s="111"/>
      <c r="D26" s="111"/>
      <c r="E26" s="111"/>
    </row>
    <row r="27" spans="1:6" s="29" customFormat="1" ht="49.95" customHeight="1" thickBot="1" x14ac:dyDescent="0.35">
      <c r="A27" s="26"/>
      <c r="B27" s="108" t="s">
        <v>84</v>
      </c>
      <c r="C27" s="108"/>
      <c r="D27" s="108"/>
      <c r="E27" s="28"/>
      <c r="F27" s="28"/>
    </row>
    <row r="28" spans="1:6" s="40" customFormat="1" ht="30" customHeight="1" x14ac:dyDescent="0.3">
      <c r="A28" s="37"/>
      <c r="B28" s="58" t="s">
        <v>85</v>
      </c>
      <c r="C28" s="59" t="s">
        <v>65</v>
      </c>
      <c r="D28" s="59" t="s">
        <v>66</v>
      </c>
      <c r="E28" s="117">
        <v>2026</v>
      </c>
      <c r="F28" s="39"/>
    </row>
    <row r="29" spans="1:6" ht="19.95" customHeight="1" x14ac:dyDescent="0.3">
      <c r="A29" s="23"/>
      <c r="B29" s="60" t="s">
        <v>86</v>
      </c>
      <c r="C29" s="61">
        <v>0</v>
      </c>
      <c r="D29" s="61">
        <v>0</v>
      </c>
      <c r="E29" s="61">
        <v>0</v>
      </c>
      <c r="F29" s="24"/>
    </row>
    <row r="30" spans="1:6" ht="19.95" customHeight="1" x14ac:dyDescent="0.3">
      <c r="A30" s="23"/>
      <c r="B30" s="60" t="s">
        <v>87</v>
      </c>
      <c r="C30" s="61">
        <v>0</v>
      </c>
      <c r="D30" s="61">
        <v>0</v>
      </c>
      <c r="E30" s="61">
        <v>0</v>
      </c>
      <c r="F30" s="24"/>
    </row>
    <row r="31" spans="1:6" ht="19.95" customHeight="1" x14ac:dyDescent="0.3">
      <c r="A31" s="23"/>
      <c r="B31" s="60" t="s">
        <v>88</v>
      </c>
      <c r="C31" s="61">
        <v>0</v>
      </c>
      <c r="D31" s="61">
        <v>0</v>
      </c>
      <c r="E31" s="61">
        <v>0</v>
      </c>
      <c r="F31" s="24"/>
    </row>
    <row r="32" spans="1:6" ht="19.95" customHeight="1" x14ac:dyDescent="0.3">
      <c r="A32" s="23"/>
      <c r="B32" s="60" t="s">
        <v>89</v>
      </c>
      <c r="C32" s="61">
        <v>123</v>
      </c>
      <c r="D32" s="61">
        <v>339</v>
      </c>
      <c r="E32" s="61">
        <v>339</v>
      </c>
      <c r="F32" s="24"/>
    </row>
    <row r="33" spans="1:6" ht="19.95" customHeight="1" x14ac:dyDescent="0.3">
      <c r="A33" s="23"/>
      <c r="B33" s="60" t="s">
        <v>90</v>
      </c>
      <c r="C33" s="61">
        <v>0</v>
      </c>
      <c r="D33" s="61">
        <v>0</v>
      </c>
      <c r="E33" s="61">
        <v>0</v>
      </c>
      <c r="F33" s="24"/>
    </row>
    <row r="34" spans="1:6" ht="19.95" customHeight="1" x14ac:dyDescent="0.3">
      <c r="A34" s="23"/>
      <c r="B34" s="60" t="s">
        <v>72</v>
      </c>
      <c r="C34" s="61">
        <v>0</v>
      </c>
      <c r="D34" s="61">
        <v>0</v>
      </c>
      <c r="E34" s="61">
        <v>0</v>
      </c>
      <c r="F34" s="24"/>
    </row>
    <row r="35" spans="1:6" ht="30" customHeight="1" x14ac:dyDescent="0.3">
      <c r="A35" s="23"/>
      <c r="B35" s="62" t="s">
        <v>91</v>
      </c>
      <c r="C35" s="48">
        <f>SUBTOTAL(109,CurrentLiabilities[2024])</f>
        <v>123</v>
      </c>
      <c r="D35" s="48">
        <f>SUBTOTAL(109,CurrentLiabilities[2025])</f>
        <v>339</v>
      </c>
      <c r="E35" s="118">
        <f>SUBTOTAL(109,CurrentLiabilities[2025])</f>
        <v>339</v>
      </c>
      <c r="F35" s="24"/>
    </row>
    <row r="36" spans="1:6" ht="16.05" customHeight="1" x14ac:dyDescent="0.3">
      <c r="A36" s="23"/>
      <c r="B36" s="43"/>
      <c r="C36" s="43"/>
      <c r="D36" s="43"/>
      <c r="E36" s="43"/>
      <c r="F36" s="24"/>
    </row>
    <row r="37" spans="1:6" s="40" customFormat="1" ht="30" customHeight="1" x14ac:dyDescent="0.3">
      <c r="A37" s="37"/>
      <c r="B37" s="58" t="s">
        <v>92</v>
      </c>
      <c r="C37" s="59" t="s">
        <v>65</v>
      </c>
      <c r="D37" s="59" t="s">
        <v>66</v>
      </c>
      <c r="E37" s="117">
        <v>2026</v>
      </c>
      <c r="F37" s="39"/>
    </row>
    <row r="38" spans="1:6" ht="19.95" customHeight="1" x14ac:dyDescent="0.3">
      <c r="A38" s="23"/>
      <c r="B38" s="60" t="s">
        <v>93</v>
      </c>
      <c r="C38" s="61">
        <v>0</v>
      </c>
      <c r="D38" s="61">
        <v>0</v>
      </c>
      <c r="E38" s="61">
        <v>0</v>
      </c>
      <c r="F38" s="24"/>
    </row>
    <row r="39" spans="1:6" ht="30" customHeight="1" x14ac:dyDescent="0.3">
      <c r="A39" s="23"/>
      <c r="B39" s="62" t="s">
        <v>94</v>
      </c>
      <c r="C39" s="47">
        <f>SUBTOTAL(109,LongTermLiabilities[2024])</f>
        <v>0</v>
      </c>
      <c r="D39" s="48">
        <f>SUBTOTAL(109,LongTermLiabilities[2025])</f>
        <v>0</v>
      </c>
      <c r="E39" s="48">
        <f>SUBTOTAL(109,LongTermLiabilities[2025])</f>
        <v>0</v>
      </c>
      <c r="F39" s="24"/>
    </row>
    <row r="40" spans="1:6" ht="16.05" customHeight="1" x14ac:dyDescent="0.3">
      <c r="A40" s="23"/>
      <c r="B40" s="43"/>
      <c r="C40" s="43"/>
      <c r="D40" s="43"/>
      <c r="E40" s="43"/>
      <c r="F40" s="24"/>
    </row>
    <row r="41" spans="1:6" s="40" customFormat="1" ht="30" customHeight="1" x14ac:dyDescent="0.3">
      <c r="A41" s="37"/>
      <c r="B41" s="58" t="s">
        <v>95</v>
      </c>
      <c r="C41" s="59" t="s">
        <v>65</v>
      </c>
      <c r="D41" s="59" t="s">
        <v>66</v>
      </c>
      <c r="E41" s="117">
        <v>2026</v>
      </c>
      <c r="F41" s="39"/>
    </row>
    <row r="42" spans="1:6" ht="19.95" customHeight="1" x14ac:dyDescent="0.3">
      <c r="A42" s="23"/>
      <c r="B42" s="60" t="s">
        <v>96</v>
      </c>
      <c r="C42" s="61">
        <v>3000</v>
      </c>
      <c r="D42" s="61">
        <v>3000</v>
      </c>
      <c r="E42" s="61">
        <v>3000</v>
      </c>
      <c r="F42" s="24"/>
    </row>
    <row r="43" spans="1:6" ht="19.95" customHeight="1" x14ac:dyDescent="0.3">
      <c r="A43" s="23"/>
      <c r="B43" s="60" t="s">
        <v>97</v>
      </c>
      <c r="C43" s="61">
        <v>0</v>
      </c>
      <c r="D43" s="61">
        <v>0</v>
      </c>
      <c r="E43" s="61">
        <v>0</v>
      </c>
      <c r="F43" s="24"/>
    </row>
    <row r="44" spans="1:6" ht="30" customHeight="1" x14ac:dyDescent="0.3">
      <c r="A44" s="23"/>
      <c r="B44" s="62" t="s">
        <v>98</v>
      </c>
      <c r="C44" s="47">
        <f>SUBTOTAL(109,OwnersEquity[2024])</f>
        <v>3000</v>
      </c>
      <c r="D44" s="48">
        <f>SUBTOTAL(109,OwnersEquity[2025])</f>
        <v>3000</v>
      </c>
      <c r="E44" s="118">
        <f>SUBTOTAL(109,OwnersEquity[2025])</f>
        <v>3000</v>
      </c>
      <c r="F44" s="24"/>
    </row>
    <row r="45" spans="1:6" s="40" customFormat="1" ht="40.049999999999997" customHeight="1" thickBot="1" x14ac:dyDescent="0.35">
      <c r="A45" s="37"/>
      <c r="B45" s="63" t="s">
        <v>99</v>
      </c>
      <c r="C45" s="64">
        <f>OwnersEquity[[#Totals],[2024]]+LongTermLiabilities[[#Totals],[2024]]+CurrentLiabilities[[#Totals],[2024]]</f>
        <v>3123</v>
      </c>
      <c r="D45" s="65">
        <f>OwnersEquity[[#Totals],[2025]]+LongTermLiabilities[[#Totals],[2025]]+CurrentLiabilities[[#Totals],[2025]]</f>
        <v>3339</v>
      </c>
      <c r="E45" s="65">
        <f>OwnersEquity[[#Totals],[2025]]+LongTermLiabilities[[#Totals],[2025]]+CurrentLiabilities[[#Totals],[2025]]</f>
        <v>3339</v>
      </c>
      <c r="F45" s="39"/>
    </row>
    <row r="46" spans="1:6" ht="19.95" customHeight="1" thickTop="1" x14ac:dyDescent="0.3">
      <c r="A46" s="23"/>
      <c r="B46" s="24"/>
      <c r="C46" s="66"/>
      <c r="D46" s="67"/>
      <c r="E46" s="67"/>
      <c r="F46" s="24"/>
    </row>
    <row r="47" spans="1:6" s="29" customFormat="1" ht="30" customHeight="1" thickBot="1" x14ac:dyDescent="0.35">
      <c r="A47" s="26"/>
      <c r="B47" s="68" t="s">
        <v>100</v>
      </c>
      <c r="C47" s="69">
        <f>SUM(C24-C45)</f>
        <v>9362</v>
      </c>
      <c r="D47" s="70">
        <f>SUM(D24-D45)</f>
        <v>13441</v>
      </c>
      <c r="E47" s="70">
        <f>SUM(E24-E45)</f>
        <v>13441</v>
      </c>
      <c r="F47" s="28"/>
    </row>
    <row r="48" spans="1:6" ht="13.95" customHeight="1" x14ac:dyDescent="0.3">
      <c r="A48" s="23"/>
      <c r="B48" s="24"/>
      <c r="C48" s="71"/>
      <c r="D48" s="24"/>
      <c r="E48" s="24"/>
      <c r="F48" s="24"/>
    </row>
  </sheetData>
  <mergeCells count="6">
    <mergeCell ref="B27:D27"/>
    <mergeCell ref="B1:B2"/>
    <mergeCell ref="C1:C2"/>
    <mergeCell ref="D1:D2"/>
    <mergeCell ref="E1:E2"/>
    <mergeCell ref="A26:E26"/>
  </mergeCells>
  <conditionalFormatting sqref="C47:E47">
    <cfRule type="cellIs" dxfId="6" priority="1" operator="lessThan">
      <formula>0</formula>
    </cfRule>
  </conditionalFormatting>
  <dataValidations count="13">
    <dataValidation allowBlank="1" showInputMessage="1" showErrorMessage="1" prompt="Liabilities and owner's equity label is in this cell" sqref="B27:E27" xr:uid="{08A61129-0CE2-42CD-8C02-1B9D47C2D8C0}"/>
    <dataValidation allowBlank="1" showInputMessage="1" showErrorMessage="1" prompt="Enter Company Name in this cell" sqref="B1:B2" xr:uid="{D4800757-0298-42A0-87F1-0A45520743BB}"/>
    <dataValidation allowBlank="1" showInputMessage="1" showErrorMessage="1" prompt="Previous Year Balance is auto calculated in cell C47 and Current Year Balance in cell D47" sqref="B47" xr:uid="{6D1CA074-F6B8-40FC-A460-4572727DBDF8}"/>
    <dataValidation allowBlank="1" showInputMessage="1" showErrorMessage="1" prompt="Total liabilities and owner's equity for previous year are auto calculated in cell C45 and for the current year in cell D45" sqref="B45" xr:uid="{D0E75AB0-BA47-4EFB-81AB-1DF8E7481741}"/>
    <dataValidation allowBlank="1" showInputMessage="1" showErrorMessage="1" prompt="Enter details in Owner’s Equity table starting in this cell" sqref="B41" xr:uid="{276C88A8-7334-4116-82DE-666FB425003E}"/>
    <dataValidation allowBlank="1" showInputMessage="1" showErrorMessage="1" prompt="Enter details in Long-term Liabilities table starting in this cell" sqref="B37" xr:uid="{BCE1A40D-361C-42D3-9876-B3994DEBA561}"/>
    <dataValidation allowBlank="1" showInputMessage="1" showErrorMessage="1" prompt="Enter details in Current Liabilities table starting in this cell" sqref="B28" xr:uid="{E5264B5F-00C6-485B-B13A-E8E0250FBA28}"/>
    <dataValidation allowBlank="1" showInputMessage="1" showErrorMessage="1" prompt="Total Assets for Previous Year are auto calculated in cell C24 and Total Assets for Current Year in cell D24" sqref="B24" xr:uid="{F7385353-81FF-4E2E-AC98-076E38CB7E94}"/>
    <dataValidation allowBlank="1" showInputMessage="1" showErrorMessage="1" prompt="Enter details in Other Assets table starting in this cell" sqref="B21" xr:uid="{236B026C-6894-4427-8CDC-17E7A1DF8A88}"/>
    <dataValidation allowBlank="1" showInputMessage="1" showErrorMessage="1" prompt="Enter details in Fixed Assets table starting in this cell" sqref="B14" xr:uid="{DA140E03-BF8A-4E26-886E-1659C32BE9BF}"/>
    <dataValidation allowBlank="1" showInputMessage="1" showErrorMessage="1" prompt="Enter details in Current Assets table starting in this cell" sqref="B5" xr:uid="{2ED6FBF4-ADEE-44E5-8CF0-BC5ED1EBD126}"/>
    <dataValidation allowBlank="1" showInputMessage="1" showErrorMessage="1" prompt="Assets label is in this cell" sqref="B4" xr:uid="{E5D37FD0-1D5B-4E7C-8E1F-B7E36ADB0CE6}"/>
    <dataValidation allowBlank="1" showInputMessage="1" showErrorMessage="1" prompt="Create a Balance Sheet in this worksheet" sqref="A1" xr:uid="{91781DE5-2FD4-4065-8CAC-700FD95A7959}"/>
  </dataValidations>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p x W G + 3 g Z C k A A A A 9 g A A A B I A H A B D b 2 5 m a W c v U G F j a 2 F n Z S 5 4 b W w g o h g A K K A U A A A A A A A A A A A A A A A A A A A A A A A A A A A A h Y 9 B D o I w F E S v Q r q n L T V R Q z 4 l h q 0 k J i b G L a k V G u F j a L H c z Y V H 8 g p i F H X n c t 6 8 x c z 9 e o N 0 a O r g o j t r W k x I R D k J N K r 2 Y L B M S O + O 4 Z K k E j a F O h W l D k Y Z b T z Y Q 0 I q 5 8 4 x Y 9 5 7 6 m e 0 7 U o m O I / Y P l 9 v V a W b g n x k 8 1 8 O D V p X o N J E w u 4 1 R g o a i T k V Y k E 5 s A l C b v A r i H H v s / 2 B k P W 1 6 z s t N Y b Z C t g U g b 0 / y A d Q S w M E F A A C A A g A + r p x 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q 6 c V g o i k e 4 D g A A A B E A A A A T A B w A R m 9 y b X V s Y X M v U 2 V j d G l v b j E u b S C i G A A o o B Q A A A A A A A A A A A A A A A A A A A A A A A A A A A A r T k 0 u y c z P U w i G 0 I b W A F B L A Q I t A B Q A A g A I A P q 6 c V h v t 4 G Q p A A A A P Y A A A A S A A A A A A A A A A A A A A A A A A A A A A B D b 2 5 m a W c v U G F j a 2 F n Z S 5 4 b W x Q S w E C L Q A U A A I A C A D 6 u n F Y D 8 r p q 6 Q A A A D p A A A A E w A A A A A A A A A A A A A A A A D w A A A A W 0 N v b n R l b n R f V H l w Z X N d L n h t b F B L A Q I t A B Q A A g A I A P q 6 c 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O l U P M 9 x d n S r E N b p y 3 / c t Z A A A A A A I A A A A A A B B m A A A A A Q A A I A A A A L J p 1 r k f 9 z T e d j E F t E R M 4 g T O 7 w P I Q g Y Y u P Z 9 / 2 j v 1 W M C A A A A A A 6 A A A A A A g A A I A A A A O J s 8 r M Y w g M A j J F C 4 x 1 T z 3 L s 8 / P r h l Z N W r N N Y v 7 + 2 s R L U A A A A E j c 7 C x t i z k m z H L C / q Q l b p m J g M V x P g Z c 7 + p p + g V A q k c F D E 7 / / c p b c A k 7 D L C Z k W b 4 F P n F P Z y 5 A r Y P h h p y z 6 r / R A J s T r G 1 u x a R 8 P a r q W h x B Z W f Q A A A A B I S 1 9 7 m 7 v f 8 x S Z q S C D 0 X O N B M g e P n K 6 Q R f h Z i w x a i / I g 4 j h 8 H G m 9 D v f M b o n C l F H x P m j G 0 G 7 a o h c e 3 Z g 0 J 2 M R O Y 4 = < / D a t a M a s h u p > 
</file>

<file path=customXml/itemProps1.xml><?xml version="1.0" encoding="utf-8"?>
<ds:datastoreItem xmlns:ds="http://schemas.openxmlformats.org/officeDocument/2006/customXml" ds:itemID="{AF3177AE-B19D-40C3-B18F-D036F0D1439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Costs </vt:lpstr>
      <vt:lpstr>Income Statement Year 1 </vt:lpstr>
      <vt:lpstr>Income Statement Year 2</vt:lpstr>
      <vt:lpstr>Income Statement Year 3</vt:lpstr>
      <vt:lpstr>Cash Flow Year 1, 2 and 3</vt:lpstr>
      <vt:lpstr>Balance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Kanwal Iftikhar</cp:lastModifiedBy>
  <dcterms:created xsi:type="dcterms:W3CDTF">2022-03-19T15:50:25Z</dcterms:created>
  <dcterms:modified xsi:type="dcterms:W3CDTF">2024-03-19T03:14:21Z</dcterms:modified>
</cp:coreProperties>
</file>